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016-2018 DG" sheetId="1" r:id="rId1"/>
  </sheets>
  <definedNames/>
  <calcPr fullCalcOnLoad="1"/>
</workbook>
</file>

<file path=xl/sharedStrings.xml><?xml version="1.0" encoding="utf-8"?>
<sst xmlns="http://schemas.openxmlformats.org/spreadsheetml/2006/main" count="409" uniqueCount="169">
  <si>
    <t>(1c forma)</t>
  </si>
  <si>
    <t>Forma patvirtinta</t>
  </si>
  <si>
    <r>
      <t xml:space="preserve">  (</t>
    </r>
    <r>
      <rPr>
        <b/>
        <sz val="8"/>
        <rFont val="Times New Roman"/>
        <family val="1"/>
      </rPr>
      <t>asignavimų valdytojo/biudžetinės įstaigos pavadiniams)</t>
    </r>
  </si>
  <si>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</si>
  <si>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</si>
  <si>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</si>
  <si>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</si>
  <si>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</si>
  <si>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</si>
  <si>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</si>
  <si>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</si>
  <si>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Iš viso</t>
  </si>
  <si>
    <t>Išlaidoms</t>
  </si>
  <si>
    <t xml:space="preserve">turtui įsigyti </t>
  </si>
  <si>
    <t>pavadinimas, mato vnt.</t>
  </si>
  <si>
    <t>planas</t>
  </si>
  <si>
    <t>Iš viso:</t>
  </si>
  <si>
    <t>I jų darbo užmokesčiui:</t>
  </si>
  <si>
    <t>Darbo užmokesčiui</t>
  </si>
  <si>
    <t>01</t>
  </si>
  <si>
    <t>Iš viso uždaviniui:</t>
  </si>
  <si>
    <t>Iš viso tikslui:</t>
  </si>
  <si>
    <t>Iš viso programai:</t>
  </si>
  <si>
    <t>(1c/1 forma)</t>
  </si>
  <si>
    <t>Programos finansavimo šaltinių suvestinė</t>
  </si>
  <si>
    <t>Finansavimo šaltiniai</t>
  </si>
  <si>
    <t>1.</t>
  </si>
  <si>
    <t>Savivaldybės biudžetas:</t>
  </si>
  <si>
    <t>1.1.</t>
  </si>
  <si>
    <t>Savivaldybės biudžeto lėšos (SB)</t>
  </si>
  <si>
    <t>1.2.</t>
  </si>
  <si>
    <t>Valstybės biudžeto specialiosios tikslinės dotacijos lėšos SB(VB)</t>
  </si>
  <si>
    <t>1.3.</t>
  </si>
  <si>
    <t>Savivaldybės Aplinkos apsaugos rėmimo specialiosios programos lėšos SB(AA)</t>
  </si>
  <si>
    <t>1.4.</t>
  </si>
  <si>
    <t xml:space="preserve">Savivaldybės biudžeto Visuomenės sveikatos rėmimo specialiosios programos lėšos </t>
  </si>
  <si>
    <t>1.5.</t>
  </si>
  <si>
    <t>1.6.</t>
  </si>
  <si>
    <t>Gautinos lėšos iš kitų savivaldybių už atvykusius mokinius SB(MK)</t>
  </si>
  <si>
    <t>1.7.</t>
  </si>
  <si>
    <t>Paskolų lėšos SB(PS)</t>
  </si>
  <si>
    <t>1.8.</t>
  </si>
  <si>
    <t>Savivaldybės privatizavimo fondo lėšos PF</t>
  </si>
  <si>
    <t>2.</t>
  </si>
  <si>
    <t>Kiti šaltiniai,  iš jų:</t>
  </si>
  <si>
    <t>2.1.</t>
  </si>
  <si>
    <t>Europos Sąjungos paramos lėšos ES</t>
  </si>
  <si>
    <t>2.2.</t>
  </si>
  <si>
    <t>Kelių priežiūros ir plėtros programos lėšos KPP</t>
  </si>
  <si>
    <t>2.3.</t>
  </si>
  <si>
    <t>Valstybės biudžeto lėšos VB</t>
  </si>
  <si>
    <t>2.4.</t>
  </si>
  <si>
    <t>Privalomojo sveikatos draudimo fondo lėšos PSDF</t>
  </si>
  <si>
    <t>2.5.</t>
  </si>
  <si>
    <t>Kitos lėšos (KT)</t>
  </si>
  <si>
    <t>3.</t>
  </si>
  <si>
    <t>Iš viso finansavimas programai  (1 eilutė + 2 eilutė)</t>
  </si>
  <si>
    <t>Veiklos organizavimas pagal programas</t>
  </si>
  <si>
    <t>02</t>
  </si>
  <si>
    <t>03</t>
  </si>
  <si>
    <t>25</t>
  </si>
  <si>
    <t>VL</t>
  </si>
  <si>
    <t>SB</t>
  </si>
  <si>
    <t>SP</t>
  </si>
  <si>
    <t>Ugdymo aplinkos išlaikymas</t>
  </si>
  <si>
    <t>Dalyvavimas olimpiadose, varžybose, konkursuose ir kt. renginiuose</t>
  </si>
  <si>
    <t>KT</t>
  </si>
  <si>
    <t>Mokyklinio autobuso įsigijimas</t>
  </si>
  <si>
    <t>ES</t>
  </si>
  <si>
    <t>Mokyklinio autobuso vairuotojo etato įsteigimas</t>
  </si>
  <si>
    <t>Mokyklinio autobuso išlaikymas (draudimas, techninė priežiūra, kuras)</t>
  </si>
  <si>
    <t>Tarptautinis švietimo įstaigų bendradarbiavimas ir įvairiapusės švietimo veiklos skatinimas</t>
  </si>
  <si>
    <t>Šiaurės ministrų tarybos biuro Nordplus Junior programos finansuojamų projektų mokinių mainams įgyvendinimas</t>
  </si>
  <si>
    <t>04</t>
  </si>
  <si>
    <t>Specialiosios programos lėšos (pajamos už atsitiktines paslaugas) SB(SP)</t>
  </si>
  <si>
    <t>Užtikrinti saugią mokymo(si) aplinką</t>
  </si>
  <si>
    <t>Inžinerinių tinklų remontas, elektros instaliacijos, apšvietimo, radiatorių naujajame gimnazijos pastate, vandentiekio ir nuotekų vamzdyno atnaujinimas</t>
  </si>
  <si>
    <t>Sporto aikštyno rekonstravimas</t>
  </si>
  <si>
    <t>Gerinti gimnazijos higienines sąlygas</t>
  </si>
  <si>
    <t>Mokinių suolų keitimas, dirbtinio apšvietimo rekonstrukcija</t>
  </si>
  <si>
    <t>Numatytų patalpų grindų pakeitimas</t>
  </si>
  <si>
    <t>Mokinių skaičius</t>
  </si>
  <si>
    <t>Optimalus klasių komplektų skaičius</t>
  </si>
  <si>
    <t xml:space="preserve">Mokinių skaičiaus vidurkis klasėse </t>
  </si>
  <si>
    <t>Įsigytų autobusų skaičius</t>
  </si>
  <si>
    <t>Įstaigtų etatų skaičius</t>
  </si>
  <si>
    <t>Įgyvendinami EST projektai</t>
  </si>
  <si>
    <t>Atvykusių savanorių skaičius</t>
  </si>
  <si>
    <t>Gimnazijos tautinių šokių kolektyvo "Šėltinis", radijo "Radijo klubas", Dailės studijos programų įgyvendinimas</t>
  </si>
  <si>
    <t>Dalyvaujančių mokinių skaičius</t>
  </si>
  <si>
    <t>Dalyvaujančių mokytojų skaičius</t>
  </si>
  <si>
    <t>Dalyvaujančių savanorių skaičius</t>
  </si>
  <si>
    <t>Suremontuotų inžinerinių tinklų skaičius</t>
  </si>
  <si>
    <t>Rekonstruotų sporto aikštynų skaičius</t>
  </si>
  <si>
    <t>Suremontuotų įrenginių skaičius</t>
  </si>
  <si>
    <t>Dalyvaujančių  mokinių skaičius</t>
  </si>
  <si>
    <t>Dalyvaujančių  mokytojų skaičius</t>
  </si>
  <si>
    <t>2016 metai</t>
  </si>
  <si>
    <t>Europos savanorių tarnybos projektų įgyvendinimas</t>
  </si>
  <si>
    <t>Sporto salės grindų kapitalinis remontas</t>
  </si>
  <si>
    <t>2016 metų išlaidų projektas</t>
  </si>
  <si>
    <t>Gimnazijos pastato remontas</t>
  </si>
  <si>
    <t>Modernizuotų pastatų skaičius</t>
  </si>
  <si>
    <t>Remontų sporto salių skaičius</t>
  </si>
  <si>
    <t>Rekonstruota valgyklos virtuvė</t>
  </si>
  <si>
    <t xml:space="preserve">Rekonstruotų valgyklos (virtuvių) skaičius </t>
  </si>
  <si>
    <t xml:space="preserve">Šiaulių miesto savivaldybės administracijos direktoriaus 2012 m. spalio  30 d. įsakymu Nr. A -1159                                                                 </t>
  </si>
  <si>
    <t>(2014 m. rugpjūčio      d. įsakymo Nr. A-   redakcija)</t>
  </si>
  <si>
    <t>2017 metų išlaidų projektas</t>
  </si>
  <si>
    <t>2017 metai</t>
  </si>
  <si>
    <t>2015 metais faktiškai skirtas finansavimas</t>
  </si>
  <si>
    <t xml:space="preserve">Šiaulių miesto savivaldybės administracijos direktoriaus 2012 m. spalio 30  d. įsakymu Nr. A -1159 </t>
  </si>
  <si>
    <t>(2014 m. rugpjūčio      d. įsakymo Nr. A- redakcija)</t>
  </si>
  <si>
    <t>2015 metais  faktiškai skirtas finansavimas, iš jo:</t>
  </si>
  <si>
    <t>2016 metų  lėšų poreikis, iš jo:</t>
  </si>
  <si>
    <t>2016  metais faktiškai skirtas finansavimas, iš jo:</t>
  </si>
  <si>
    <t>2018 metai</t>
  </si>
  <si>
    <t xml:space="preserve"> 2016 metų lėšų poreikis </t>
  </si>
  <si>
    <t>Formaliojo ir neformaliojo ugdymo sinergija</t>
  </si>
  <si>
    <t>Mokyklos bendruomenės narių kompetencijų tobulinimas</t>
  </si>
  <si>
    <t>Kokybiška ir savalaikė pagalba gimnazijos bendruomenės nariams, pasitelkiant socialinius partnerius</t>
  </si>
  <si>
    <t>Teikti veiksmingą pedagoginę, socialinę ir psichologinę pagalbą mokiniams ir mokytojams</t>
  </si>
  <si>
    <t>Skatinti mokytojų ir mokinių tarptautinius projektus, tobulinti užsienio kalbų žinias, susipažinti su įvairių šalių kultūromis</t>
  </si>
  <si>
    <t>Materialinės ir techninės bazės stiprinimas ir efektyvus panaudojimas</t>
  </si>
  <si>
    <t>Mokymosi erdvių ir priemonių atnaujinimas</t>
  </si>
  <si>
    <t>Stovyklų „Atrask save“ (I klasių mokiniams) ir „Veiklos planavimo stovykla“ (savivaldos mokiniams) organizavimas</t>
  </si>
  <si>
    <t>Jaunimo iniciatyvų projekto įgyvendinimas</t>
  </si>
  <si>
    <t>Anglų kalbos stovyklos ir gamtamokslinės stovyklos įgyvendinimas</t>
  </si>
  <si>
    <t>Mokyklos bendruomenės narių dalyvavimas kvalifikacijos tobulinimo renginiuose</t>
  </si>
  <si>
    <t>Kokybiško visuminio ugdymo organizavimas telkiant mokyklos bendruomenę</t>
  </si>
  <si>
    <t xml:space="preserve">Gimnazijoje pedagogams organizuotų kvalifikacijos tobulinimo renginių skaičius </t>
  </si>
  <si>
    <t>Gimnazijos vadovų, mokytojų, dalyvaujančių gimnazijos, miesto, šalies, tarptautiniuose renginiuose, dalis (proc.)</t>
  </si>
  <si>
    <t>tūkst. Eur</t>
  </si>
  <si>
    <t>05</t>
  </si>
  <si>
    <t>Valstybinių brandos egzaminų organizavimas</t>
  </si>
  <si>
    <t>Mokytojų dalyvaujančių VBE taisyme</t>
  </si>
  <si>
    <t>Mokytojų dalyvaujančių VBE stebėjime</t>
  </si>
  <si>
    <t xml:space="preserve">Iniciatyvos vykdytojų skaičius </t>
  </si>
  <si>
    <t xml:space="preserve">Iniciatyvos dalyvių skaičius </t>
  </si>
  <si>
    <t>Gimnazijos mokinių, atstovaujančių gimnazijai renginiuose, olimpiadose, festivaliuose dalis (proc.)</t>
  </si>
  <si>
    <t>Mokinių, laikančių lietuvių kalbos VBE, dalis (proc.)</t>
  </si>
  <si>
    <t>Mokinių pavežėjimo išlaidų kompensavimas</t>
  </si>
  <si>
    <t>Mokinių, kuriems kompensuojamos važiavimo į gimnaziją išlaidos, skaičius</t>
  </si>
  <si>
    <t>Nemokamus pietus gaunančių mokinių skaičius</t>
  </si>
  <si>
    <t>Mokinių nemokamo maitinimo organizavimas</t>
  </si>
  <si>
    <t>06</t>
  </si>
  <si>
    <t>Išlaikomų autobusų skaičius</t>
  </si>
  <si>
    <t>Neformaliojo vaikų švietimo trumpalaikė programos "Gabus Šiaulių jaunimas - miesto ateitis", gabių miesto mokinių stovyklos "Mokslo virusas" įgyvendinimas</t>
  </si>
  <si>
    <t>Erasmus+ programos Asmenų mobilumo jaunimo reikalų srityje projektų įgyvendinimas</t>
  </si>
  <si>
    <t>Erasmus+ programos finansuojamų Mokytojų kvalifikacijos tobulinimo projektų įgyvendinimas</t>
  </si>
  <si>
    <t>Mokymosi visą gyvenimą programos finansuojamo projekto "The Opeduca" įgyvendinimas</t>
  </si>
  <si>
    <t>tūks. Eur</t>
  </si>
  <si>
    <t>2016 metais faktiškai skirtas finansavimas</t>
  </si>
  <si>
    <t>Pakeista gimnazijos grindų dalis (proc.)</t>
  </si>
  <si>
    <r>
      <t xml:space="preserve"> ŠIAULIŲ DIDŽDVARIO GIMNAZIJOS 2016–2018 METŲ </t>
    </r>
    <r>
      <rPr>
        <b/>
        <sz val="10"/>
        <color indexed="17"/>
        <rFont val="Times New Roman"/>
        <family val="1"/>
      </rPr>
      <t>STRATEGINIO</t>
    </r>
    <r>
      <rPr>
        <b/>
        <sz val="10"/>
        <rFont val="Times New Roman"/>
        <family val="1"/>
      </rPr>
      <t xml:space="preserve"> VEIKLOS PLANO </t>
    </r>
  </si>
  <si>
    <t>Strateginis tikslas: Kurti kokybišką gyvenamąją aplinką</t>
  </si>
  <si>
    <t>Šiaulių Didždvario gimnazijos švietimo prieinamumo ir kokybės užtikrinimo 2016-2018 metais programa</t>
  </si>
  <si>
    <t>Teikti efektyvią pagalbą tėvams (globėjams, rūpintojams)</t>
  </si>
  <si>
    <t>Plėtoti bendradarbiavimą su socialiniais partneriais</t>
  </si>
  <si>
    <t>Nuoseklus bendradarbiavimas su tarptautinis partneriais.</t>
  </si>
  <si>
    <t>Informacinių technologijų integravimas į ugdymo procesą</t>
  </si>
  <si>
    <t>Patalpų nuoma, bilietų išlaidos, infrastruktūros nuoma</t>
  </si>
  <si>
    <t>Renginių skaičius</t>
  </si>
  <si>
    <t>Dalyvių skaičius</t>
  </si>
  <si>
    <t>NComputing technologijos įdiegimas</t>
  </si>
  <si>
    <t>Radijo antenos nuoma, ryšio palaikymo mokestis</t>
  </si>
  <si>
    <t>Tamo dienyno naudotojų skaičius</t>
  </si>
  <si>
    <t>Radijo laidų, viešinančių partnerių veiklas, skaičius</t>
  </si>
  <si>
    <t>Informacinės sistemos "Tavo mokykla modulio dienynas" naudojimo ir priežiūros paslaugų mokestis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</si>
</sst>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color indexed="22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6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164" fontId="5" fillId="35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right" vertical="top"/>
    </xf>
    <xf numFmtId="164" fontId="5" fillId="34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vertical="top"/>
    </xf>
    <xf numFmtId="164" fontId="5" fillId="33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/>
    </xf>
    <xf numFmtId="49" fontId="7" fillId="36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7" borderId="10" xfId="0" applyFont="1" applyFill="1" applyBorder="1" applyAlignment="1">
      <alignment horizontal="left" vertical="top" wrapText="1"/>
    </xf>
    <xf numFmtId="164" fontId="5" fillId="37" borderId="10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6" fillId="35" borderId="15" xfId="0" applyNumberFormat="1" applyFont="1" applyFill="1" applyBorder="1" applyAlignment="1">
      <alignment horizontal="center" vertical="top"/>
    </xf>
    <xf numFmtId="164" fontId="6" fillId="35" borderId="16" xfId="0" applyNumberFormat="1" applyFont="1" applyFill="1" applyBorder="1" applyAlignment="1">
      <alignment horizontal="center" vertical="top"/>
    </xf>
    <xf numFmtId="164" fontId="5" fillId="35" borderId="15" xfId="0" applyNumberFormat="1" applyFont="1" applyFill="1" applyBorder="1" applyAlignment="1">
      <alignment horizontal="center" vertical="top"/>
    </xf>
    <xf numFmtId="164" fontId="5" fillId="35" borderId="17" xfId="0" applyNumberFormat="1" applyFont="1" applyFill="1" applyBorder="1" applyAlignment="1">
      <alignment horizontal="center" vertical="top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top"/>
    </xf>
    <xf numFmtId="164" fontId="6" fillId="0" borderId="23" xfId="0" applyNumberFormat="1" applyFont="1" applyBorder="1" applyAlignment="1">
      <alignment horizontal="center" vertical="top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 vertical="top"/>
    </xf>
    <xf numFmtId="49" fontId="5" fillId="33" borderId="26" xfId="0" applyNumberFormat="1" applyFont="1" applyFill="1" applyBorder="1" applyAlignment="1">
      <alignment horizontal="center" vertical="top"/>
    </xf>
    <xf numFmtId="0" fontId="0" fillId="0" borderId="27" xfId="0" applyBorder="1" applyAlignment="1">
      <alignment/>
    </xf>
    <xf numFmtId="49" fontId="5" fillId="33" borderId="28" xfId="0" applyNumberFormat="1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vertical="top"/>
    </xf>
    <xf numFmtId="49" fontId="5" fillId="33" borderId="29" xfId="0" applyNumberFormat="1" applyFont="1" applyFill="1" applyBorder="1" applyAlignment="1">
      <alignment horizontal="center" vertical="top"/>
    </xf>
    <xf numFmtId="49" fontId="5" fillId="34" borderId="30" xfId="0" applyNumberFormat="1" applyFont="1" applyFill="1" applyBorder="1" applyAlignment="1">
      <alignment horizontal="right" vertical="top"/>
    </xf>
    <xf numFmtId="164" fontId="5" fillId="34" borderId="30" xfId="0" applyNumberFormat="1" applyFont="1" applyFill="1" applyBorder="1" applyAlignment="1">
      <alignment horizontal="center" vertical="top"/>
    </xf>
    <xf numFmtId="164" fontId="5" fillId="34" borderId="30" xfId="0" applyNumberFormat="1" applyFont="1" applyFill="1" applyBorder="1" applyAlignment="1">
      <alignment vertical="top"/>
    </xf>
    <xf numFmtId="164" fontId="5" fillId="34" borderId="29" xfId="0" applyNumberFormat="1" applyFont="1" applyFill="1" applyBorder="1" applyAlignment="1">
      <alignment vertical="top"/>
    </xf>
    <xf numFmtId="164" fontId="5" fillId="34" borderId="29" xfId="0" applyNumberFormat="1" applyFont="1" applyFill="1" applyBorder="1" applyAlignment="1">
      <alignment horizontal="center" vertical="top"/>
    </xf>
    <xf numFmtId="0" fontId="5" fillId="34" borderId="30" xfId="0" applyFont="1" applyFill="1" applyBorder="1" applyAlignment="1">
      <alignment horizontal="center" vertical="top"/>
    </xf>
    <xf numFmtId="0" fontId="3" fillId="37" borderId="15" xfId="0" applyFont="1" applyFill="1" applyBorder="1" applyAlignment="1">
      <alignment horizontal="left" vertical="top" wrapText="1"/>
    </xf>
    <xf numFmtId="164" fontId="5" fillId="37" borderId="15" xfId="0" applyNumberFormat="1" applyFont="1" applyFill="1" applyBorder="1" applyAlignment="1">
      <alignment horizontal="center" vertical="top"/>
    </xf>
    <xf numFmtId="164" fontId="6" fillId="37" borderId="15" xfId="0" applyNumberFormat="1" applyFont="1" applyFill="1" applyBorder="1" applyAlignment="1">
      <alignment horizontal="center" vertical="top"/>
    </xf>
    <xf numFmtId="164" fontId="5" fillId="35" borderId="23" xfId="0" applyNumberFormat="1" applyFont="1" applyFill="1" applyBorder="1" applyAlignment="1">
      <alignment horizontal="center" vertical="top"/>
    </xf>
    <xf numFmtId="164" fontId="9" fillId="38" borderId="31" xfId="0" applyNumberFormat="1" applyFont="1" applyFill="1" applyBorder="1" applyAlignment="1">
      <alignment horizontal="center" vertical="center"/>
    </xf>
    <xf numFmtId="164" fontId="9" fillId="38" borderId="24" xfId="0" applyNumberFormat="1" applyFont="1" applyFill="1" applyBorder="1" applyAlignment="1">
      <alignment horizontal="center" vertical="center"/>
    </xf>
    <xf numFmtId="164" fontId="9" fillId="38" borderId="0" xfId="0" applyNumberFormat="1" applyFont="1" applyFill="1" applyBorder="1" applyAlignment="1">
      <alignment horizontal="center" vertical="center"/>
    </xf>
    <xf numFmtId="164" fontId="6" fillId="39" borderId="24" xfId="0" applyNumberFormat="1" applyFont="1" applyFill="1" applyBorder="1" applyAlignment="1">
      <alignment horizontal="center" vertical="center"/>
    </xf>
    <xf numFmtId="164" fontId="9" fillId="38" borderId="24" xfId="0" applyNumberFormat="1" applyFont="1" applyFill="1" applyBorder="1" applyAlignment="1">
      <alignment horizontal="center" vertical="top"/>
    </xf>
    <xf numFmtId="164" fontId="9" fillId="38" borderId="12" xfId="0" applyNumberFormat="1" applyFont="1" applyFill="1" applyBorder="1" applyAlignment="1">
      <alignment horizontal="center" vertical="center"/>
    </xf>
    <xf numFmtId="164" fontId="9" fillId="38" borderId="19" xfId="0" applyNumberFormat="1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9" fillId="38" borderId="32" xfId="0" applyNumberFormat="1" applyFont="1" applyFill="1" applyBorder="1" applyAlignment="1">
      <alignment horizontal="center" vertical="center"/>
    </xf>
    <xf numFmtId="164" fontId="9" fillId="38" borderId="19" xfId="0" applyNumberFormat="1" applyFont="1" applyFill="1" applyBorder="1" applyAlignment="1">
      <alignment horizontal="center" vertical="top"/>
    </xf>
    <xf numFmtId="164" fontId="5" fillId="35" borderId="27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top"/>
    </xf>
    <xf numFmtId="49" fontId="5" fillId="34" borderId="34" xfId="0" applyNumberFormat="1" applyFont="1" applyFill="1" applyBorder="1" applyAlignment="1">
      <alignment horizontal="center" vertical="top"/>
    </xf>
    <xf numFmtId="49" fontId="5" fillId="34" borderId="35" xfId="0" applyNumberFormat="1" applyFont="1" applyFill="1" applyBorder="1" applyAlignment="1">
      <alignment horizontal="right" vertical="top"/>
    </xf>
    <xf numFmtId="164" fontId="5" fillId="35" borderId="16" xfId="0" applyNumberFormat="1" applyFont="1" applyFill="1" applyBorder="1" applyAlignment="1">
      <alignment horizontal="center" vertical="top"/>
    </xf>
    <xf numFmtId="164" fontId="5" fillId="35" borderId="22" xfId="0" applyNumberFormat="1" applyFont="1" applyFill="1" applyBorder="1" applyAlignment="1">
      <alignment horizontal="center" vertical="top"/>
    </xf>
    <xf numFmtId="164" fontId="5" fillId="38" borderId="23" xfId="0" applyNumberFormat="1" applyFont="1" applyFill="1" applyBorder="1" applyAlignment="1">
      <alignment horizontal="center" vertical="top"/>
    </xf>
    <xf numFmtId="164" fontId="5" fillId="38" borderId="10" xfId="0" applyNumberFormat="1" applyFont="1" applyFill="1" applyBorder="1" applyAlignment="1">
      <alignment horizontal="center" vertical="top"/>
    </xf>
    <xf numFmtId="164" fontId="5" fillId="35" borderId="36" xfId="0" applyNumberFormat="1" applyFont="1" applyFill="1" applyBorder="1" applyAlignment="1">
      <alignment horizontal="center" vertical="top"/>
    </xf>
    <xf numFmtId="164" fontId="5" fillId="35" borderId="26" xfId="0" applyNumberFormat="1" applyFont="1" applyFill="1" applyBorder="1" applyAlignment="1">
      <alignment horizontal="center" vertical="top"/>
    </xf>
    <xf numFmtId="164" fontId="5" fillId="38" borderId="26" xfId="0" applyNumberFormat="1" applyFont="1" applyFill="1" applyBorder="1" applyAlignment="1">
      <alignment horizontal="center" vertical="top"/>
    </xf>
    <xf numFmtId="164" fontId="5" fillId="34" borderId="37" xfId="0" applyNumberFormat="1" applyFont="1" applyFill="1" applyBorder="1" applyAlignment="1">
      <alignment horizontal="center" vertical="top"/>
    </xf>
    <xf numFmtId="164" fontId="9" fillId="40" borderId="24" xfId="0" applyNumberFormat="1" applyFont="1" applyFill="1" applyBorder="1" applyAlignment="1">
      <alignment horizontal="center" vertical="center"/>
    </xf>
    <xf numFmtId="164" fontId="9" fillId="38" borderId="25" xfId="0" applyNumberFormat="1" applyFont="1" applyFill="1" applyBorder="1" applyAlignment="1">
      <alignment horizontal="center" vertical="center"/>
    </xf>
    <xf numFmtId="164" fontId="9" fillId="38" borderId="27" xfId="0" applyNumberFormat="1" applyFont="1" applyFill="1" applyBorder="1" applyAlignment="1">
      <alignment horizontal="center" vertical="top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6" fillId="39" borderId="40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164" fontId="5" fillId="35" borderId="29" xfId="0" applyNumberFormat="1" applyFont="1" applyFill="1" applyBorder="1" applyAlignment="1">
      <alignment horizontal="center" vertical="top"/>
    </xf>
    <xf numFmtId="164" fontId="5" fillId="35" borderId="41" xfId="0" applyNumberFormat="1" applyFont="1" applyFill="1" applyBorder="1" applyAlignment="1">
      <alignment horizontal="center" vertical="top"/>
    </xf>
    <xf numFmtId="164" fontId="6" fillId="37" borderId="23" xfId="0" applyNumberFormat="1" applyFont="1" applyFill="1" applyBorder="1" applyAlignment="1">
      <alignment horizontal="center" vertical="top"/>
    </xf>
    <xf numFmtId="164" fontId="10" fillId="0" borderId="42" xfId="0" applyNumberFormat="1" applyFont="1" applyFill="1" applyBorder="1" applyAlignment="1">
      <alignment horizontal="center" vertical="center"/>
    </xf>
    <xf numFmtId="164" fontId="9" fillId="38" borderId="43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6" fillId="39" borderId="19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4" fontId="10" fillId="39" borderId="24" xfId="0" applyNumberFormat="1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7" borderId="15" xfId="0" applyFont="1" applyFill="1" applyBorder="1" applyAlignment="1">
      <alignment wrapText="1"/>
    </xf>
    <xf numFmtId="164" fontId="10" fillId="0" borderId="45" xfId="0" applyNumberFormat="1" applyFont="1" applyFill="1" applyBorder="1" applyAlignment="1">
      <alignment horizontal="center" vertical="center"/>
    </xf>
    <xf numFmtId="164" fontId="9" fillId="38" borderId="18" xfId="0" applyNumberFormat="1" applyFont="1" applyFill="1" applyBorder="1" applyAlignment="1">
      <alignment horizontal="center" vertical="center"/>
    </xf>
    <xf numFmtId="164" fontId="9" fillId="38" borderId="46" xfId="0" applyNumberFormat="1" applyFont="1" applyFill="1" applyBorder="1" applyAlignment="1">
      <alignment horizontal="center" vertical="center"/>
    </xf>
    <xf numFmtId="164" fontId="9" fillId="38" borderId="14" xfId="0" applyNumberFormat="1" applyFont="1" applyFill="1" applyBorder="1" applyAlignment="1">
      <alignment horizontal="center" vertical="center"/>
    </xf>
    <xf numFmtId="164" fontId="5" fillId="35" borderId="47" xfId="0" applyNumberFormat="1" applyFont="1" applyFill="1" applyBorder="1" applyAlignment="1">
      <alignment horizontal="center" vertical="top"/>
    </xf>
    <xf numFmtId="164" fontId="5" fillId="35" borderId="48" xfId="0" applyNumberFormat="1" applyFont="1" applyFill="1" applyBorder="1" applyAlignment="1">
      <alignment horizontal="center" vertical="top"/>
    </xf>
    <xf numFmtId="0" fontId="3" fillId="0" borderId="41" xfId="0" applyFont="1" applyFill="1" applyBorder="1" applyAlignment="1">
      <alignment vertical="top"/>
    </xf>
    <xf numFmtId="0" fontId="5" fillId="0" borderId="3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164" fontId="10" fillId="0" borderId="31" xfId="0" applyNumberFormat="1" applyFont="1" applyFill="1" applyBorder="1" applyAlignment="1">
      <alignment horizontal="center" vertical="center"/>
    </xf>
    <xf numFmtId="164" fontId="6" fillId="37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5" fillId="34" borderId="49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 vertical="top"/>
    </xf>
    <xf numFmtId="49" fontId="5" fillId="33" borderId="15" xfId="0" applyNumberFormat="1" applyFont="1" applyFill="1" applyBorder="1" applyAlignment="1">
      <alignment vertical="top"/>
    </xf>
    <xf numFmtId="0" fontId="6" fillId="37" borderId="15" xfId="0" applyFont="1" applyFill="1" applyBorder="1" applyAlignment="1">
      <alignment/>
    </xf>
    <xf numFmtId="9" fontId="6" fillId="37" borderId="11" xfId="0" applyNumberFormat="1" applyFont="1" applyFill="1" applyBorder="1" applyAlignment="1">
      <alignment/>
    </xf>
    <xf numFmtId="49" fontId="5" fillId="34" borderId="50" xfId="0" applyNumberFormat="1" applyFont="1" applyFill="1" applyBorder="1" applyAlignment="1">
      <alignment vertical="top"/>
    </xf>
    <xf numFmtId="164" fontId="10" fillId="38" borderId="21" xfId="0" applyNumberFormat="1" applyFont="1" applyFill="1" applyBorder="1" applyAlignment="1">
      <alignment horizontal="center" vertical="center"/>
    </xf>
    <xf numFmtId="164" fontId="10" fillId="38" borderId="24" xfId="0" applyNumberFormat="1" applyFont="1" applyFill="1" applyBorder="1" applyAlignment="1">
      <alignment horizontal="center" vertical="center"/>
    </xf>
    <xf numFmtId="164" fontId="6" fillId="38" borderId="22" xfId="0" applyNumberFormat="1" applyFont="1" applyFill="1" applyBorder="1" applyAlignment="1">
      <alignment horizontal="center" vertical="top"/>
    </xf>
    <xf numFmtId="0" fontId="6" fillId="39" borderId="15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49" fontId="5" fillId="34" borderId="45" xfId="0" applyNumberFormat="1" applyFont="1" applyFill="1" applyBorder="1" applyAlignment="1">
      <alignment horizontal="center" vertical="top"/>
    </xf>
    <xf numFmtId="49" fontId="5" fillId="34" borderId="46" xfId="0" applyNumberFormat="1" applyFont="1" applyFill="1" applyBorder="1" applyAlignment="1">
      <alignment vertical="top"/>
    </xf>
    <xf numFmtId="0" fontId="6" fillId="37" borderId="49" xfId="0" applyFont="1" applyFill="1" applyBorder="1" applyAlignment="1">
      <alignment wrapText="1"/>
    </xf>
    <xf numFmtId="0" fontId="6" fillId="37" borderId="35" xfId="0" applyFont="1" applyFill="1" applyBorder="1" applyAlignment="1">
      <alignment wrapText="1"/>
    </xf>
    <xf numFmtId="0" fontId="6" fillId="37" borderId="35" xfId="0" applyFont="1" applyFill="1" applyBorder="1" applyAlignment="1">
      <alignment/>
    </xf>
    <xf numFmtId="49" fontId="8" fillId="33" borderId="26" xfId="0" applyNumberFormat="1" applyFont="1" applyFill="1" applyBorder="1" applyAlignment="1">
      <alignment horizontal="center" vertical="top"/>
    </xf>
    <xf numFmtId="164" fontId="8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/>
    </xf>
    <xf numFmtId="49" fontId="8" fillId="41" borderId="19" xfId="0" applyNumberFormat="1" applyFont="1" applyFill="1" applyBorder="1" applyAlignment="1">
      <alignment horizontal="right" vertical="top"/>
    </xf>
    <xf numFmtId="49" fontId="7" fillId="41" borderId="51" xfId="0" applyNumberFormat="1" applyFont="1" applyFill="1" applyBorder="1" applyAlignment="1">
      <alignment horizontal="right" vertical="top"/>
    </xf>
    <xf numFmtId="164" fontId="8" fillId="41" borderId="19" xfId="0" applyNumberFormat="1" applyFont="1" applyFill="1" applyBorder="1" applyAlignment="1">
      <alignment horizontal="center" vertical="top"/>
    </xf>
    <xf numFmtId="0" fontId="7" fillId="41" borderId="19" xfId="0" applyFont="1" applyFill="1" applyBorder="1" applyAlignment="1">
      <alignment/>
    </xf>
    <xf numFmtId="0" fontId="7" fillId="41" borderId="24" xfId="0" applyFont="1" applyFill="1" applyBorder="1" applyAlignment="1">
      <alignment/>
    </xf>
    <xf numFmtId="0" fontId="7" fillId="41" borderId="33" xfId="0" applyFont="1" applyFill="1" applyBorder="1" applyAlignment="1">
      <alignment/>
    </xf>
    <xf numFmtId="164" fontId="5" fillId="35" borderId="52" xfId="0" applyNumberFormat="1" applyFont="1" applyFill="1" applyBorder="1" applyAlignment="1">
      <alignment horizontal="center" vertical="top"/>
    </xf>
    <xf numFmtId="164" fontId="5" fillId="35" borderId="18" xfId="0" applyNumberFormat="1" applyFont="1" applyFill="1" applyBorder="1" applyAlignment="1">
      <alignment horizontal="center" vertical="top"/>
    </xf>
    <xf numFmtId="164" fontId="5" fillId="35" borderId="39" xfId="0" applyNumberFormat="1" applyFont="1" applyFill="1" applyBorder="1" applyAlignment="1">
      <alignment horizontal="center" vertical="top"/>
    </xf>
    <xf numFmtId="0" fontId="6" fillId="39" borderId="53" xfId="0" applyFont="1" applyFill="1" applyBorder="1" applyAlignment="1">
      <alignment horizontal="left" wrapText="1"/>
    </xf>
    <xf numFmtId="164" fontId="5" fillId="35" borderId="53" xfId="0" applyNumberFormat="1" applyFont="1" applyFill="1" applyBorder="1" applyAlignment="1">
      <alignment horizontal="center" vertical="top"/>
    </xf>
    <xf numFmtId="164" fontId="12" fillId="35" borderId="15" xfId="0" applyNumberFormat="1" applyFont="1" applyFill="1" applyBorder="1" applyAlignment="1">
      <alignment horizontal="center" vertical="top"/>
    </xf>
    <xf numFmtId="164" fontId="12" fillId="35" borderId="10" xfId="0" applyNumberFormat="1" applyFont="1" applyFill="1" applyBorder="1" applyAlignment="1">
      <alignment horizontal="center" vertical="top"/>
    </xf>
    <xf numFmtId="164" fontId="10" fillId="0" borderId="34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5" fillId="38" borderId="0" xfId="0" applyNumberFormat="1" applyFont="1" applyFill="1" applyBorder="1" applyAlignment="1">
      <alignment horizontal="center" vertical="center"/>
    </xf>
    <xf numFmtId="164" fontId="5" fillId="38" borderId="12" xfId="0" applyNumberFormat="1" applyFont="1" applyFill="1" applyBorder="1" applyAlignment="1">
      <alignment horizontal="center" vertical="center"/>
    </xf>
    <xf numFmtId="164" fontId="5" fillId="38" borderId="19" xfId="0" applyNumberFormat="1" applyFont="1" applyFill="1" applyBorder="1" applyAlignment="1">
      <alignment horizontal="center" vertical="center"/>
    </xf>
    <xf numFmtId="164" fontId="5" fillId="38" borderId="24" xfId="0" applyNumberFormat="1" applyFont="1" applyFill="1" applyBorder="1" applyAlignment="1">
      <alignment horizontal="center" vertical="top"/>
    </xf>
    <xf numFmtId="164" fontId="5" fillId="38" borderId="24" xfId="0" applyNumberFormat="1" applyFont="1" applyFill="1" applyBorder="1" applyAlignment="1">
      <alignment horizontal="center" vertical="center"/>
    </xf>
    <xf numFmtId="164" fontId="5" fillId="38" borderId="3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left" vertical="center" wrapText="1"/>
    </xf>
    <xf numFmtId="164" fontId="6" fillId="38" borderId="24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49" fontId="2" fillId="42" borderId="11" xfId="0" applyNumberFormat="1" applyFont="1" applyFill="1" applyBorder="1" applyAlignment="1">
      <alignment horizontal="center" vertical="top" wrapText="1"/>
    </xf>
    <xf numFmtId="164" fontId="6" fillId="37" borderId="47" xfId="0" applyNumberFormat="1" applyFont="1" applyFill="1" applyBorder="1" applyAlignment="1">
      <alignment horizontal="center" vertical="top"/>
    </xf>
    <xf numFmtId="0" fontId="6" fillId="37" borderId="29" xfId="0" applyFont="1" applyFill="1" applyBorder="1" applyAlignment="1">
      <alignment wrapText="1"/>
    </xf>
    <xf numFmtId="0" fontId="6" fillId="37" borderId="29" xfId="0" applyFont="1" applyFill="1" applyBorder="1" applyAlignment="1">
      <alignment/>
    </xf>
    <xf numFmtId="1" fontId="6" fillId="37" borderId="29" xfId="0" applyNumberFormat="1" applyFont="1" applyFill="1" applyBorder="1" applyAlignment="1">
      <alignment/>
    </xf>
    <xf numFmtId="164" fontId="6" fillId="43" borderId="35" xfId="0" applyNumberFormat="1" applyFont="1" applyFill="1" applyBorder="1" applyAlignment="1">
      <alignment horizontal="center" vertical="top"/>
    </xf>
    <xf numFmtId="164" fontId="6" fillId="43" borderId="10" xfId="0" applyNumberFormat="1" applyFont="1" applyFill="1" applyBorder="1" applyAlignment="1">
      <alignment horizontal="center" vertical="top"/>
    </xf>
    <xf numFmtId="164" fontId="5" fillId="43" borderId="10" xfId="0" applyNumberFormat="1" applyFont="1" applyFill="1" applyBorder="1" applyAlignment="1">
      <alignment horizontal="center" vertical="top"/>
    </xf>
    <xf numFmtId="164" fontId="6" fillId="44" borderId="24" xfId="0" applyNumberFormat="1" applyFont="1" applyFill="1" applyBorder="1" applyAlignment="1">
      <alignment horizontal="center" vertical="center"/>
    </xf>
    <xf numFmtId="164" fontId="5" fillId="38" borderId="46" xfId="0" applyNumberFormat="1" applyFont="1" applyFill="1" applyBorder="1" applyAlignment="1">
      <alignment horizontal="center" vertical="center"/>
    </xf>
    <xf numFmtId="164" fontId="5" fillId="34" borderId="15" xfId="0" applyNumberFormat="1" applyFont="1" applyFill="1" applyBorder="1" applyAlignment="1">
      <alignment horizontal="center" vertical="top"/>
    </xf>
    <xf numFmtId="0" fontId="6" fillId="43" borderId="10" xfId="0" applyFont="1" applyFill="1" applyBorder="1" applyAlignment="1">
      <alignment wrapText="1"/>
    </xf>
    <xf numFmtId="0" fontId="6" fillId="43" borderId="10" xfId="0" applyFont="1" applyFill="1" applyBorder="1" applyAlignment="1">
      <alignment horizontal="center"/>
    </xf>
    <xf numFmtId="164" fontId="10" fillId="44" borderId="24" xfId="0" applyNumberFormat="1" applyFont="1" applyFill="1" applyBorder="1" applyAlignment="1">
      <alignment horizontal="center" vertical="center"/>
    </xf>
    <xf numFmtId="164" fontId="10" fillId="44" borderId="25" xfId="0" applyNumberFormat="1" applyFont="1" applyFill="1" applyBorder="1" applyAlignment="1">
      <alignment horizontal="center" vertical="center"/>
    </xf>
    <xf numFmtId="164" fontId="10" fillId="44" borderId="19" xfId="0" applyNumberFormat="1" applyFont="1" applyFill="1" applyBorder="1" applyAlignment="1">
      <alignment horizontal="center" vertical="center"/>
    </xf>
    <xf numFmtId="164" fontId="9" fillId="44" borderId="24" xfId="0" applyNumberFormat="1" applyFont="1" applyFill="1" applyBorder="1" applyAlignment="1">
      <alignment horizontal="center" vertical="center"/>
    </xf>
    <xf numFmtId="164" fontId="9" fillId="44" borderId="31" xfId="0" applyNumberFormat="1" applyFont="1" applyFill="1" applyBorder="1" applyAlignment="1">
      <alignment horizontal="center" vertical="center"/>
    </xf>
    <xf numFmtId="164" fontId="10" fillId="44" borderId="40" xfId="0" applyNumberFormat="1" applyFont="1" applyFill="1" applyBorder="1" applyAlignment="1">
      <alignment horizontal="center" vertical="center"/>
    </xf>
    <xf numFmtId="164" fontId="9" fillId="38" borderId="45" xfId="0" applyNumberFormat="1" applyFont="1" applyFill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9" fillId="38" borderId="13" xfId="0" applyNumberFormat="1" applyFont="1" applyFill="1" applyBorder="1" applyAlignment="1">
      <alignment horizontal="center" vertical="center"/>
    </xf>
    <xf numFmtId="0" fontId="11" fillId="37" borderId="50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49" fontId="3" fillId="0" borderId="5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8" fillId="33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top" textRotation="90" wrapText="1"/>
    </xf>
    <xf numFmtId="49" fontId="4" fillId="0" borderId="10" xfId="0" applyNumberFormat="1" applyFont="1" applyBorder="1" applyAlignment="1">
      <alignment horizontal="center" vertical="top" wrapText="1"/>
    </xf>
    <xf numFmtId="0" fontId="6" fillId="37" borderId="63" xfId="0" applyFont="1" applyFill="1" applyBorder="1" applyAlignment="1">
      <alignment horizontal="left" wrapText="1"/>
    </xf>
    <xf numFmtId="0" fontId="6" fillId="37" borderId="22" xfId="0" applyFont="1" applyFill="1" applyBorder="1" applyAlignment="1">
      <alignment horizontal="left" wrapText="1"/>
    </xf>
    <xf numFmtId="0" fontId="1" fillId="0" borderId="50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8" fillId="33" borderId="39" xfId="0" applyNumberFormat="1" applyFont="1" applyFill="1" applyBorder="1" applyAlignment="1">
      <alignment horizontal="right" vertical="top"/>
    </xf>
    <xf numFmtId="49" fontId="8" fillId="33" borderId="64" xfId="0" applyNumberFormat="1" applyFont="1" applyFill="1" applyBorder="1" applyAlignment="1">
      <alignment horizontal="right" vertical="top"/>
    </xf>
    <xf numFmtId="49" fontId="8" fillId="33" borderId="65" xfId="0" applyNumberFormat="1" applyFont="1" applyFill="1" applyBorder="1" applyAlignment="1">
      <alignment horizontal="right" vertical="top"/>
    </xf>
    <xf numFmtId="49" fontId="2" fillId="34" borderId="18" xfId="0" applyNumberFormat="1" applyFont="1" applyFill="1" applyBorder="1" applyAlignment="1">
      <alignment horizontal="left" vertical="top" wrapText="1"/>
    </xf>
    <xf numFmtId="49" fontId="2" fillId="34" borderId="51" xfId="0" applyNumberFormat="1" applyFont="1" applyFill="1" applyBorder="1" applyAlignment="1">
      <alignment horizontal="left" vertical="top" wrapText="1"/>
    </xf>
    <xf numFmtId="49" fontId="2" fillId="34" borderId="66" xfId="0" applyNumberFormat="1" applyFont="1" applyFill="1" applyBorder="1" applyAlignment="1">
      <alignment horizontal="left" vertical="top" wrapText="1"/>
    </xf>
    <xf numFmtId="0" fontId="8" fillId="45" borderId="0" xfId="0" applyFont="1" applyFill="1" applyAlignment="1">
      <alignment horizontal="left"/>
    </xf>
    <xf numFmtId="49" fontId="5" fillId="33" borderId="30" xfId="0" applyNumberFormat="1" applyFont="1" applyFill="1" applyBorder="1" applyAlignment="1">
      <alignment horizontal="center" vertical="top"/>
    </xf>
    <xf numFmtId="49" fontId="5" fillId="33" borderId="49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6" fillId="37" borderId="50" xfId="0" applyFont="1" applyFill="1" applyBorder="1" applyAlignment="1">
      <alignment horizontal="left" wrapText="1"/>
    </xf>
    <xf numFmtId="0" fontId="6" fillId="37" borderId="15" xfId="0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 vertical="top"/>
    </xf>
    <xf numFmtId="49" fontId="5" fillId="34" borderId="30" xfId="0" applyNumberFormat="1" applyFont="1" applyFill="1" applyBorder="1" applyAlignment="1">
      <alignment horizontal="center" vertical="top"/>
    </xf>
    <xf numFmtId="49" fontId="5" fillId="34" borderId="15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center"/>
    </xf>
    <xf numFmtId="1" fontId="11" fillId="43" borderId="50" xfId="57" applyNumberFormat="1" applyFont="1" applyFill="1" applyBorder="1" applyAlignment="1">
      <alignment horizontal="center"/>
    </xf>
    <xf numFmtId="1" fontId="11" fillId="43" borderId="15" xfId="57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left" vertical="top" wrapText="1"/>
    </xf>
    <xf numFmtId="49" fontId="2" fillId="34" borderId="67" xfId="0" applyNumberFormat="1" applyFont="1" applyFill="1" applyBorder="1" applyAlignment="1">
      <alignment horizontal="left" vertical="top" wrapText="1"/>
    </xf>
    <xf numFmtId="49" fontId="2" fillId="34" borderId="68" xfId="0" applyNumberFormat="1" applyFont="1" applyFill="1" applyBorder="1" applyAlignment="1">
      <alignment horizontal="left" vertical="top" wrapText="1"/>
    </xf>
    <xf numFmtId="164" fontId="6" fillId="37" borderId="30" xfId="0" applyNumberFormat="1" applyFont="1" applyFill="1" applyBorder="1" applyAlignment="1">
      <alignment horizontal="center" vertical="top"/>
    </xf>
    <xf numFmtId="164" fontId="6" fillId="37" borderId="15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37" borderId="11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center"/>
    </xf>
    <xf numFmtId="0" fontId="6" fillId="37" borderId="69" xfId="0" applyFont="1" applyFill="1" applyBorder="1" applyAlignment="1">
      <alignment horizontal="left" wrapText="1"/>
    </xf>
    <xf numFmtId="49" fontId="2" fillId="34" borderId="19" xfId="0" applyNumberFormat="1" applyFont="1" applyFill="1" applyBorder="1" applyAlignment="1">
      <alignment horizontal="left" vertical="top"/>
    </xf>
    <xf numFmtId="49" fontId="2" fillId="34" borderId="51" xfId="0" applyNumberFormat="1" applyFont="1" applyFill="1" applyBorder="1" applyAlignment="1">
      <alignment horizontal="left" vertical="top"/>
    </xf>
    <xf numFmtId="49" fontId="2" fillId="34" borderId="6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6" fillId="37" borderId="70" xfId="0" applyFont="1" applyFill="1" applyBorder="1" applyAlignment="1">
      <alignment horizontal="left" wrapText="1"/>
    </xf>
    <xf numFmtId="0" fontId="6" fillId="37" borderId="71" xfId="0" applyFont="1" applyFill="1" applyBorder="1" applyAlignment="1">
      <alignment horizontal="left" wrapText="1"/>
    </xf>
    <xf numFmtId="0" fontId="6" fillId="37" borderId="14" xfId="0" applyFont="1" applyFill="1" applyBorder="1" applyAlignment="1">
      <alignment horizontal="left" wrapText="1"/>
    </xf>
    <xf numFmtId="0" fontId="6" fillId="37" borderId="55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57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5" fillId="34" borderId="73" xfId="0" applyFont="1" applyFill="1" applyBorder="1" applyAlignment="1">
      <alignment horizontal="right" vertical="top"/>
    </xf>
    <xf numFmtId="0" fontId="5" fillId="34" borderId="74" xfId="0" applyFont="1" applyFill="1" applyBorder="1" applyAlignment="1">
      <alignment horizontal="right" vertical="top"/>
    </xf>
    <xf numFmtId="0" fontId="5" fillId="34" borderId="75" xfId="0" applyFont="1" applyFill="1" applyBorder="1" applyAlignment="1">
      <alignment horizontal="right" vertical="top"/>
    </xf>
    <xf numFmtId="49" fontId="2" fillId="34" borderId="19" xfId="0" applyNumberFormat="1" applyFont="1" applyFill="1" applyBorder="1" applyAlignment="1">
      <alignment horizontal="left" vertical="top" wrapText="1"/>
    </xf>
    <xf numFmtId="0" fontId="5" fillId="34" borderId="38" xfId="0" applyFont="1" applyFill="1" applyBorder="1" applyAlignment="1">
      <alignment horizontal="right" vertical="top"/>
    </xf>
    <xf numFmtId="0" fontId="5" fillId="34" borderId="64" xfId="0" applyFont="1" applyFill="1" applyBorder="1" applyAlignment="1">
      <alignment horizontal="right" vertical="top"/>
    </xf>
    <xf numFmtId="0" fontId="5" fillId="34" borderId="65" xfId="0" applyFont="1" applyFill="1" applyBorder="1" applyAlignment="1">
      <alignment horizontal="right" vertical="top"/>
    </xf>
    <xf numFmtId="49" fontId="3" fillId="0" borderId="76" xfId="0" applyNumberFormat="1" applyFont="1" applyBorder="1" applyAlignment="1">
      <alignment horizontal="center" vertical="top"/>
    </xf>
    <xf numFmtId="49" fontId="3" fillId="0" borderId="69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5" fillId="33" borderId="55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 vertical="top"/>
    </xf>
    <xf numFmtId="49" fontId="5" fillId="33" borderId="64" xfId="0" applyNumberFormat="1" applyFont="1" applyFill="1" applyBorder="1" applyAlignment="1">
      <alignment horizontal="center" vertical="top"/>
    </xf>
    <xf numFmtId="49" fontId="5" fillId="0" borderId="70" xfId="0" applyNumberFormat="1" applyFont="1" applyBorder="1" applyAlignment="1">
      <alignment horizontal="center" vertical="top"/>
    </xf>
    <xf numFmtId="49" fontId="5" fillId="0" borderId="71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4" borderId="70" xfId="0" applyNumberFormat="1" applyFont="1" applyFill="1" applyBorder="1" applyAlignment="1">
      <alignment horizontal="center" vertical="top"/>
    </xf>
    <xf numFmtId="49" fontId="5" fillId="34" borderId="71" xfId="0" applyNumberFormat="1" applyFont="1" applyFill="1" applyBorder="1" applyAlignment="1">
      <alignment horizontal="center" vertical="top"/>
    </xf>
    <xf numFmtId="49" fontId="5" fillId="34" borderId="40" xfId="0" applyNumberFormat="1" applyFont="1" applyFill="1" applyBorder="1" applyAlignment="1">
      <alignment horizontal="center" vertical="top"/>
    </xf>
    <xf numFmtId="0" fontId="5" fillId="34" borderId="26" xfId="0" applyFont="1" applyFill="1" applyBorder="1" applyAlignment="1">
      <alignment horizontal="right" vertical="top"/>
    </xf>
    <xf numFmtId="0" fontId="5" fillId="34" borderId="59" xfId="0" applyFont="1" applyFill="1" applyBorder="1" applyAlignment="1">
      <alignment horizontal="right" vertical="top"/>
    </xf>
    <xf numFmtId="0" fontId="5" fillId="34" borderId="60" xfId="0" applyFont="1" applyFill="1" applyBorder="1" applyAlignment="1">
      <alignment horizontal="right" vertical="top"/>
    </xf>
    <xf numFmtId="164" fontId="5" fillId="35" borderId="30" xfId="0" applyNumberFormat="1" applyFont="1" applyFill="1" applyBorder="1" applyAlignment="1">
      <alignment horizontal="center" vertical="top"/>
    </xf>
    <xf numFmtId="164" fontId="5" fillId="35" borderId="15" xfId="0" applyNumberFormat="1" applyFont="1" applyFill="1" applyBorder="1" applyAlignment="1">
      <alignment horizontal="center" vertical="top"/>
    </xf>
    <xf numFmtId="49" fontId="2" fillId="42" borderId="50" xfId="0" applyNumberFormat="1" applyFont="1" applyFill="1" applyBorder="1" applyAlignment="1">
      <alignment horizontal="center" vertical="top" wrapText="1"/>
    </xf>
    <xf numFmtId="49" fontId="2" fillId="42" borderId="49" xfId="0" applyNumberFormat="1" applyFont="1" applyFill="1" applyBorder="1" applyAlignment="1">
      <alignment horizontal="center" vertical="top" wrapText="1"/>
    </xf>
    <xf numFmtId="49" fontId="2" fillId="34" borderId="73" xfId="0" applyNumberFormat="1" applyFont="1" applyFill="1" applyBorder="1" applyAlignment="1">
      <alignment horizontal="left" vertical="top" wrapText="1"/>
    </xf>
    <xf numFmtId="49" fontId="2" fillId="34" borderId="74" xfId="0" applyNumberFormat="1" applyFont="1" applyFill="1" applyBorder="1" applyAlignment="1">
      <alignment horizontal="left" vertical="top" wrapText="1"/>
    </xf>
    <xf numFmtId="49" fontId="2" fillId="34" borderId="75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/>
    </xf>
    <xf numFmtId="0" fontId="13" fillId="0" borderId="5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49" fontId="5" fillId="33" borderId="20" xfId="0" applyNumberFormat="1" applyFont="1" applyFill="1" applyBorder="1" applyAlignment="1">
      <alignment horizontal="right" vertical="top"/>
    </xf>
    <xf numFmtId="49" fontId="5" fillId="33" borderId="74" xfId="0" applyNumberFormat="1" applyFont="1" applyFill="1" applyBorder="1" applyAlignment="1">
      <alignment horizontal="right" vertical="top"/>
    </xf>
    <xf numFmtId="49" fontId="5" fillId="33" borderId="75" xfId="0" applyNumberFormat="1" applyFont="1" applyFill="1" applyBorder="1" applyAlignment="1">
      <alignment horizontal="right" vertical="top"/>
    </xf>
    <xf numFmtId="49" fontId="14" fillId="0" borderId="50" xfId="0" applyNumberFormat="1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49" fontId="8" fillId="33" borderId="39" xfId="0" applyNumberFormat="1" applyFont="1" applyFill="1" applyBorder="1" applyAlignment="1">
      <alignment horizontal="left" vertical="top"/>
    </xf>
    <xf numFmtId="49" fontId="8" fillId="33" borderId="64" xfId="0" applyNumberFormat="1" applyFont="1" applyFill="1" applyBorder="1" applyAlignment="1">
      <alignment horizontal="left" vertical="top"/>
    </xf>
    <xf numFmtId="49" fontId="8" fillId="33" borderId="42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textRotation="90" wrapText="1"/>
    </xf>
    <xf numFmtId="0" fontId="1" fillId="0" borderId="0" xfId="0" applyFont="1" applyBorder="1" applyAlignment="1">
      <alignment horizontal="left" vertical="top" wrapText="1"/>
    </xf>
    <xf numFmtId="0" fontId="6" fillId="39" borderId="30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49" fontId="8" fillId="46" borderId="10" xfId="0" applyNumberFormat="1" applyFont="1" applyFill="1" applyBorder="1" applyAlignment="1">
      <alignment horizontal="left" vertical="top" wrapText="1"/>
    </xf>
    <xf numFmtId="0" fontId="8" fillId="41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6" fillId="39" borderId="76" xfId="0" applyFont="1" applyFill="1" applyBorder="1" applyAlignment="1">
      <alignment horizontal="left" wrapText="1"/>
    </xf>
    <xf numFmtId="0" fontId="6" fillId="39" borderId="69" xfId="0" applyFont="1" applyFill="1" applyBorder="1" applyAlignment="1">
      <alignment horizontal="left" wrapText="1"/>
    </xf>
    <xf numFmtId="0" fontId="6" fillId="39" borderId="7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/>
    </xf>
    <xf numFmtId="49" fontId="5" fillId="34" borderId="50" xfId="0" applyNumberFormat="1" applyFont="1" applyFill="1" applyBorder="1" applyAlignment="1">
      <alignment horizontal="center" vertical="top"/>
    </xf>
    <xf numFmtId="164" fontId="10" fillId="0" borderId="70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6" fillId="37" borderId="3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49" fontId="7" fillId="41" borderId="51" xfId="0" applyNumberFormat="1" applyFont="1" applyFill="1" applyBorder="1" applyAlignment="1">
      <alignment horizontal="right" vertical="top"/>
    </xf>
    <xf numFmtId="49" fontId="7" fillId="41" borderId="33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1" fillId="44" borderId="30" xfId="0" applyFont="1" applyFill="1" applyBorder="1" applyAlignment="1">
      <alignment horizontal="left" vertical="top" wrapText="1"/>
    </xf>
    <xf numFmtId="0" fontId="1" fillId="44" borderId="15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7" fillId="0" borderId="78" xfId="0" applyFont="1" applyBorder="1" applyAlignment="1">
      <alignment horizontal="center" vertical="top"/>
    </xf>
    <xf numFmtId="164" fontId="7" fillId="36" borderId="10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60" xfId="0" applyNumberFormat="1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/>
    </xf>
    <xf numFmtId="49" fontId="7" fillId="36" borderId="37" xfId="0" applyNumberFormat="1" applyFont="1" applyFill="1" applyBorder="1" applyAlignment="1">
      <alignment horizontal="left" vertical="center"/>
    </xf>
    <xf numFmtId="49" fontId="7" fillId="36" borderId="55" xfId="0" applyNumberFormat="1" applyFont="1" applyFill="1" applyBorder="1" applyAlignment="1">
      <alignment horizontal="left" vertical="center"/>
    </xf>
    <xf numFmtId="49" fontId="7" fillId="36" borderId="56" xfId="0" applyNumberFormat="1" applyFont="1" applyFill="1" applyBorder="1" applyAlignment="1">
      <alignment horizontal="left" vertical="center"/>
    </xf>
    <xf numFmtId="49" fontId="7" fillId="36" borderId="36" xfId="0" applyNumberFormat="1" applyFont="1" applyFill="1" applyBorder="1" applyAlignment="1">
      <alignment horizontal="left" vertical="center"/>
    </xf>
    <xf numFmtId="49" fontId="7" fillId="36" borderId="57" xfId="0" applyNumberFormat="1" applyFont="1" applyFill="1" applyBorder="1" applyAlignment="1">
      <alignment horizontal="left" vertical="center"/>
    </xf>
    <xf numFmtId="49" fontId="7" fillId="36" borderId="58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 wrapText="1"/>
    </xf>
    <xf numFmtId="164" fontId="8" fillId="36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7" fillId="0" borderId="26" xfId="0" applyNumberFormat="1" applyFont="1" applyFill="1" applyBorder="1" applyAlignment="1">
      <alignment horizontal="left" vertical="center" wrapText="1"/>
    </xf>
    <xf numFmtId="164" fontId="7" fillId="0" borderId="59" xfId="0" applyNumberFormat="1" applyFont="1" applyFill="1" applyBorder="1" applyAlignment="1">
      <alignment horizontal="left" vertical="center" wrapText="1"/>
    </xf>
    <xf numFmtId="164" fontId="7" fillId="0" borderId="6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164" fontId="8" fillId="36" borderId="10" xfId="0" applyNumberFormat="1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 wrapText="1"/>
    </xf>
    <xf numFmtId="164" fontId="8" fillId="36" borderId="10" xfId="0" applyNumberFormat="1" applyFont="1" applyFill="1" applyBorder="1" applyAlignment="1">
      <alignment horizontal="left" vertical="center"/>
    </xf>
    <xf numFmtId="0" fontId="7" fillId="36" borderId="26" xfId="0" applyFont="1" applyFill="1" applyBorder="1" applyAlignment="1">
      <alignment horizontal="left" vertical="center"/>
    </xf>
    <xf numFmtId="0" fontId="7" fillId="36" borderId="59" xfId="0" applyFont="1" applyFill="1" applyBorder="1" applyAlignment="1">
      <alignment horizontal="left" vertical="center"/>
    </xf>
    <xf numFmtId="0" fontId="7" fillId="36" borderId="60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164" fontId="7" fillId="0" borderId="29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/>
    </xf>
    <xf numFmtId="164" fontId="7" fillId="0" borderId="26" xfId="0" applyNumberFormat="1" applyFont="1" applyFill="1" applyBorder="1" applyAlignment="1">
      <alignment horizontal="left" vertical="center"/>
    </xf>
    <xf numFmtId="164" fontId="7" fillId="0" borderId="59" xfId="0" applyNumberFormat="1" applyFont="1" applyFill="1" applyBorder="1" applyAlignment="1">
      <alignment horizontal="left" vertical="center"/>
    </xf>
    <xf numFmtId="164" fontId="7" fillId="0" borderId="60" xfId="0" applyNumberFormat="1" applyFont="1" applyFill="1" applyBorder="1" applyAlignment="1">
      <alignment horizontal="left" vertical="center"/>
    </xf>
    <xf numFmtId="164" fontId="6" fillId="0" borderId="70" xfId="0" applyNumberFormat="1" applyFont="1" applyBorder="1" applyAlignment="1">
      <alignment horizontal="center" vertical="top"/>
    </xf>
    <xf numFmtId="164" fontId="6" fillId="0" borderId="40" xfId="0" applyNumberFormat="1" applyFont="1" applyBorder="1" applyAlignment="1">
      <alignment horizontal="center" vertical="top"/>
    </xf>
    <xf numFmtId="0" fontId="7" fillId="36" borderId="26" xfId="0" applyFont="1" applyFill="1" applyBorder="1" applyAlignment="1">
      <alignment horizontal="left" vertical="center" wrapText="1"/>
    </xf>
    <xf numFmtId="0" fontId="7" fillId="36" borderId="59" xfId="0" applyFont="1" applyFill="1" applyBorder="1" applyAlignment="1">
      <alignment horizontal="left" vertical="center" wrapText="1"/>
    </xf>
    <xf numFmtId="0" fontId="7" fillId="36" borderId="60" xfId="0" applyFont="1" applyFill="1" applyBorder="1" applyAlignment="1">
      <alignment horizontal="left" vertical="center" wrapText="1"/>
    </xf>
    <xf numFmtId="164" fontId="10" fillId="38" borderId="70" xfId="0" applyNumberFormat="1" applyFont="1" applyFill="1" applyBorder="1" applyAlignment="1">
      <alignment horizontal="center" vertical="center"/>
    </xf>
    <xf numFmtId="164" fontId="10" fillId="38" borderId="40" xfId="0" applyNumberFormat="1" applyFont="1" applyFill="1" applyBorder="1" applyAlignment="1">
      <alignment horizontal="center" vertical="center"/>
    </xf>
    <xf numFmtId="49" fontId="5" fillId="34" borderId="49" xfId="0" applyNumberFormat="1" applyFont="1" applyFill="1" applyBorder="1" applyAlignment="1">
      <alignment horizontal="center" vertical="top"/>
    </xf>
    <xf numFmtId="164" fontId="10" fillId="38" borderId="76" xfId="0" applyNumberFormat="1" applyFont="1" applyFill="1" applyBorder="1" applyAlignment="1">
      <alignment horizontal="center" vertical="center"/>
    </xf>
    <xf numFmtId="164" fontId="10" fillId="38" borderId="77" xfId="0" applyNumberFormat="1" applyFont="1" applyFill="1" applyBorder="1" applyAlignment="1">
      <alignment horizontal="center" vertical="center"/>
    </xf>
    <xf numFmtId="164" fontId="6" fillId="35" borderId="30" xfId="0" applyNumberFormat="1" applyFont="1" applyFill="1" applyBorder="1" applyAlignment="1">
      <alignment horizontal="center" vertical="top"/>
    </xf>
    <xf numFmtId="164" fontId="6" fillId="35" borderId="15" xfId="0" applyNumberFormat="1" applyFont="1" applyFill="1" applyBorder="1" applyAlignment="1">
      <alignment horizontal="center" vertical="top"/>
    </xf>
    <xf numFmtId="49" fontId="8" fillId="33" borderId="20" xfId="0" applyNumberFormat="1" applyFont="1" applyFill="1" applyBorder="1" applyAlignment="1">
      <alignment horizontal="left" vertical="top"/>
    </xf>
    <xf numFmtId="49" fontId="8" fillId="33" borderId="74" xfId="0" applyNumberFormat="1" applyFont="1" applyFill="1" applyBorder="1" applyAlignment="1">
      <alignment horizontal="left" vertical="top"/>
    </xf>
    <xf numFmtId="49" fontId="8" fillId="33" borderId="79" xfId="0" applyNumberFormat="1" applyFont="1" applyFill="1" applyBorder="1" applyAlignment="1">
      <alignment horizontal="left" vertical="top"/>
    </xf>
    <xf numFmtId="49" fontId="5" fillId="33" borderId="47" xfId="0" applyNumberFormat="1" applyFont="1" applyFill="1" applyBorder="1" applyAlignment="1">
      <alignment horizontal="right" vertical="top"/>
    </xf>
    <xf numFmtId="49" fontId="5" fillId="33" borderId="59" xfId="0" applyNumberFormat="1" applyFont="1" applyFill="1" applyBorder="1" applyAlignment="1">
      <alignment horizontal="right" vertical="top"/>
    </xf>
    <xf numFmtId="49" fontId="5" fillId="33" borderId="60" xfId="0" applyNumberFormat="1" applyFont="1" applyFill="1" applyBorder="1" applyAlignment="1">
      <alignment horizontal="right" vertical="top"/>
    </xf>
    <xf numFmtId="0" fontId="5" fillId="0" borderId="3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64" fontId="10" fillId="0" borderId="80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0" fontId="6" fillId="43" borderId="50" xfId="0" applyFont="1" applyFill="1" applyBorder="1" applyAlignment="1">
      <alignment horizontal="left" wrapText="1"/>
    </xf>
    <xf numFmtId="0" fontId="6" fillId="43" borderId="15" xfId="0" applyFont="1" applyFill="1" applyBorder="1" applyAlignment="1">
      <alignment horizontal="left" wrapText="1"/>
    </xf>
    <xf numFmtId="0" fontId="1" fillId="44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abSelected="1" zoomScale="89" zoomScaleNormal="89" zoomScalePageLayoutView="0" workbookViewId="0" topLeftCell="A1">
      <selection activeCell="I119" sqref="I119"/>
    </sheetView>
  </sheetViews>
  <sheetFormatPr defaultColWidth="9.140625" defaultRowHeight="12.75"/>
  <cols>
    <col min="1" max="3" width="3.28125" style="0" customWidth="1"/>
    <col min="4" max="4" width="14.8515625" style="0" customWidth="1"/>
    <col min="5" max="5" width="3.8515625" style="0" customWidth="1"/>
    <col min="6" max="6" width="5.00390625" style="0" customWidth="1"/>
    <col min="7" max="7" width="9.00390625" style="0" customWidth="1"/>
    <col min="9" max="9" width="7.421875" style="0" customWidth="1"/>
    <col min="10" max="10" width="7.8515625" style="0" customWidth="1"/>
    <col min="11" max="12" width="9.421875" style="0" customWidth="1"/>
    <col min="13" max="13" width="8.8515625" style="0" customWidth="1"/>
    <col min="14" max="14" width="8.140625" style="0" customWidth="1"/>
    <col min="15" max="15" width="9.57421875" style="0" customWidth="1"/>
    <col min="16" max="16" width="9.421875" style="0" customWidth="1"/>
    <col min="17" max="17" width="8.8515625" style="0" customWidth="1"/>
    <col min="18" max="18" width="7.28125" style="0" customWidth="1"/>
    <col min="19" max="19" width="10.00390625" style="0" customWidth="1"/>
    <col min="20" max="20" width="9.28125" style="0" customWidth="1"/>
    <col min="21" max="21" width="11.28125" style="0" customWidth="1"/>
    <col min="22" max="22" width="5.421875" style="0" customWidth="1"/>
    <col min="23" max="23" width="5.140625" style="0" customWidth="1"/>
    <col min="24" max="24" width="6.00390625" style="0" customWidth="1"/>
  </cols>
  <sheetData>
    <row r="1" spans="1:2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73" t="s">
        <v>0</v>
      </c>
      <c r="L1" s="273"/>
      <c r="M1" s="1"/>
      <c r="N1" s="1"/>
      <c r="O1" s="1"/>
      <c r="P1" s="1"/>
      <c r="Q1" s="1"/>
      <c r="R1" s="1"/>
      <c r="S1" s="1"/>
      <c r="T1" s="241" t="s">
        <v>1</v>
      </c>
      <c r="U1" s="241"/>
      <c r="V1" s="241"/>
      <c r="W1" s="241"/>
      <c r="X1" s="241"/>
    </row>
    <row r="2" spans="1:24" ht="4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2"/>
      <c r="S2" s="132"/>
      <c r="T2" s="334" t="s">
        <v>106</v>
      </c>
      <c r="U2" s="334"/>
      <c r="V2" s="334"/>
      <c r="W2" s="334"/>
      <c r="X2" s="334"/>
    </row>
    <row r="3" spans="1:24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28" t="s">
        <v>107</v>
      </c>
      <c r="U3" s="328"/>
      <c r="V3" s="328"/>
      <c r="W3" s="328"/>
      <c r="X3" s="328"/>
    </row>
    <row r="4" spans="1:2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28"/>
      <c r="U4" s="328"/>
      <c r="V4" s="328"/>
      <c r="W4" s="328"/>
      <c r="X4" s="328"/>
    </row>
    <row r="5" spans="1:24" ht="12.75" customHeight="1">
      <c r="A5" s="273" t="s">
        <v>154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</row>
    <row r="6" spans="1:24" ht="12.75" customHeight="1">
      <c r="A6" s="273" t="s">
        <v>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2.75" customHeight="1">
      <c r="A7" s="273" t="s">
        <v>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W8" s="220" t="s">
        <v>132</v>
      </c>
      <c r="X8" s="220"/>
    </row>
    <row r="9" spans="1:24" ht="30.75" customHeight="1">
      <c r="A9" s="224" t="s">
        <v>4</v>
      </c>
      <c r="B9" s="224" t="s">
        <v>5</v>
      </c>
      <c r="C9" s="224" t="s">
        <v>6</v>
      </c>
      <c r="D9" s="335" t="s">
        <v>7</v>
      </c>
      <c r="E9" s="224" t="s">
        <v>8</v>
      </c>
      <c r="F9" s="224" t="s">
        <v>9</v>
      </c>
      <c r="G9" s="225" t="s">
        <v>113</v>
      </c>
      <c r="H9" s="225"/>
      <c r="I9" s="225"/>
      <c r="J9" s="225"/>
      <c r="K9" s="341" t="s">
        <v>114</v>
      </c>
      <c r="L9" s="341"/>
      <c r="M9" s="341"/>
      <c r="N9" s="341"/>
      <c r="O9" s="341" t="s">
        <v>115</v>
      </c>
      <c r="P9" s="341"/>
      <c r="Q9" s="341"/>
      <c r="R9" s="341"/>
      <c r="S9" s="224" t="s">
        <v>100</v>
      </c>
      <c r="T9" s="224" t="s">
        <v>108</v>
      </c>
      <c r="U9" s="335" t="s">
        <v>10</v>
      </c>
      <c r="V9" s="335"/>
      <c r="W9" s="335"/>
      <c r="X9" s="335"/>
    </row>
    <row r="10" spans="1:24" ht="12.75" customHeight="1">
      <c r="A10" s="224"/>
      <c r="B10" s="224"/>
      <c r="C10" s="224"/>
      <c r="D10" s="335"/>
      <c r="E10" s="224"/>
      <c r="F10" s="224"/>
      <c r="G10" s="224" t="s">
        <v>11</v>
      </c>
      <c r="H10" s="336" t="s">
        <v>12</v>
      </c>
      <c r="I10" s="336"/>
      <c r="J10" s="327" t="s">
        <v>13</v>
      </c>
      <c r="K10" s="224" t="s">
        <v>11</v>
      </c>
      <c r="L10" s="336" t="s">
        <v>12</v>
      </c>
      <c r="M10" s="336"/>
      <c r="N10" s="327" t="s">
        <v>13</v>
      </c>
      <c r="O10" s="224" t="s">
        <v>11</v>
      </c>
      <c r="P10" s="336" t="s">
        <v>12</v>
      </c>
      <c r="Q10" s="336"/>
      <c r="R10" s="327" t="s">
        <v>13</v>
      </c>
      <c r="S10" s="224"/>
      <c r="T10" s="224"/>
      <c r="U10" s="342" t="s">
        <v>14</v>
      </c>
      <c r="V10" s="337" t="s">
        <v>15</v>
      </c>
      <c r="W10" s="337"/>
      <c r="X10" s="337"/>
    </row>
    <row r="11" spans="1:24" ht="62.25" customHeight="1">
      <c r="A11" s="224"/>
      <c r="B11" s="224"/>
      <c r="C11" s="224"/>
      <c r="D11" s="335"/>
      <c r="E11" s="224"/>
      <c r="F11" s="224"/>
      <c r="G11" s="224"/>
      <c r="H11" s="6" t="s">
        <v>16</v>
      </c>
      <c r="I11" s="7" t="s">
        <v>17</v>
      </c>
      <c r="J11" s="327"/>
      <c r="K11" s="224"/>
      <c r="L11" s="3" t="s">
        <v>11</v>
      </c>
      <c r="M11" s="4" t="s">
        <v>18</v>
      </c>
      <c r="N11" s="327"/>
      <c r="O11" s="224"/>
      <c r="P11" s="3" t="s">
        <v>11</v>
      </c>
      <c r="Q11" s="4" t="s">
        <v>18</v>
      </c>
      <c r="R11" s="327"/>
      <c r="S11" s="224"/>
      <c r="T11" s="224"/>
      <c r="U11" s="342"/>
      <c r="V11" s="5" t="s">
        <v>97</v>
      </c>
      <c r="W11" s="5" t="s">
        <v>109</v>
      </c>
      <c r="X11" s="5" t="s">
        <v>116</v>
      </c>
    </row>
    <row r="12" spans="1:24" ht="15.75">
      <c r="A12" s="332" t="s">
        <v>155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</row>
    <row r="13" spans="1:24" ht="15.75">
      <c r="A13" s="333" t="s">
        <v>156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</row>
    <row r="14" spans="1:24" ht="15.75" customHeight="1">
      <c r="A14" s="8" t="s">
        <v>19</v>
      </c>
      <c r="B14" s="223" t="s">
        <v>129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1:24" ht="16.5" customHeight="1">
      <c r="A15" s="8" t="s">
        <v>19</v>
      </c>
      <c r="B15" s="9" t="s">
        <v>19</v>
      </c>
      <c r="C15" s="313" t="s">
        <v>118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5"/>
    </row>
    <row r="16" spans="1:24" ht="24">
      <c r="A16" s="249" t="s">
        <v>19</v>
      </c>
      <c r="B16" s="255" t="s">
        <v>19</v>
      </c>
      <c r="C16" s="230" t="s">
        <v>19</v>
      </c>
      <c r="D16" s="228" t="s">
        <v>57</v>
      </c>
      <c r="E16" s="221" t="s">
        <v>60</v>
      </c>
      <c r="F16" s="127" t="s">
        <v>61</v>
      </c>
      <c r="G16" s="36">
        <v>897.8</v>
      </c>
      <c r="H16" s="36">
        <v>897.8</v>
      </c>
      <c r="I16" s="130">
        <v>678.9</v>
      </c>
      <c r="J16" s="37"/>
      <c r="K16" s="36">
        <v>907.3</v>
      </c>
      <c r="L16" s="36">
        <v>907.3</v>
      </c>
      <c r="M16" s="130">
        <v>686.8</v>
      </c>
      <c r="N16" s="35"/>
      <c r="O16" s="39"/>
      <c r="P16" s="39"/>
      <c r="Q16" s="38"/>
      <c r="R16" s="38"/>
      <c r="S16" s="36">
        <v>925</v>
      </c>
      <c r="T16" s="36">
        <v>925</v>
      </c>
      <c r="U16" s="108" t="s">
        <v>81</v>
      </c>
      <c r="V16" s="118">
        <v>683</v>
      </c>
      <c r="W16" s="118">
        <v>683</v>
      </c>
      <c r="X16" s="118">
        <v>683</v>
      </c>
    </row>
    <row r="17" spans="1:24" ht="48">
      <c r="A17" s="250"/>
      <c r="B17" s="251"/>
      <c r="C17" s="231"/>
      <c r="D17" s="229"/>
      <c r="E17" s="222"/>
      <c r="F17" s="12" t="s">
        <v>16</v>
      </c>
      <c r="G17" s="13">
        <f>SUM(G16)</f>
        <v>897.8</v>
      </c>
      <c r="H17" s="13">
        <f aca="true" t="shared" si="0" ref="H17:M17">SUM(H16)</f>
        <v>897.8</v>
      </c>
      <c r="I17" s="13">
        <f t="shared" si="0"/>
        <v>678.9</v>
      </c>
      <c r="J17" s="13"/>
      <c r="K17" s="13">
        <f t="shared" si="0"/>
        <v>907.3</v>
      </c>
      <c r="L17" s="13">
        <f t="shared" si="0"/>
        <v>907.3</v>
      </c>
      <c r="M17" s="13">
        <f t="shared" si="0"/>
        <v>686.8</v>
      </c>
      <c r="N17" s="13"/>
      <c r="O17" s="85"/>
      <c r="P17" s="85"/>
      <c r="Q17" s="40"/>
      <c r="R17" s="13"/>
      <c r="S17" s="13">
        <f>SUM(S16)</f>
        <v>925</v>
      </c>
      <c r="T17" s="13">
        <f>SUM(T16)</f>
        <v>925</v>
      </c>
      <c r="U17" s="116" t="s">
        <v>82</v>
      </c>
      <c r="V17" s="117">
        <v>22</v>
      </c>
      <c r="W17" s="117">
        <v>22</v>
      </c>
      <c r="X17" s="117">
        <v>22</v>
      </c>
    </row>
    <row r="18" spans="1:24" ht="17.25" customHeight="1">
      <c r="A18" s="283" t="s">
        <v>19</v>
      </c>
      <c r="B18" s="343" t="s">
        <v>19</v>
      </c>
      <c r="C18" s="235" t="s">
        <v>58</v>
      </c>
      <c r="D18" s="228" t="s">
        <v>64</v>
      </c>
      <c r="E18" s="221"/>
      <c r="F18" s="128" t="s">
        <v>62</v>
      </c>
      <c r="G18" s="45">
        <v>183.3</v>
      </c>
      <c r="H18" s="45">
        <v>183.3</v>
      </c>
      <c r="I18" s="48">
        <v>86.3</v>
      </c>
      <c r="J18" s="44"/>
      <c r="K18" s="45">
        <v>177.4</v>
      </c>
      <c r="L18" s="45">
        <v>177.4</v>
      </c>
      <c r="M18" s="48">
        <v>90.7</v>
      </c>
      <c r="N18" s="47"/>
      <c r="O18" s="139"/>
      <c r="P18" s="139"/>
      <c r="Q18" s="140"/>
      <c r="R18" s="11"/>
      <c r="S18" s="45">
        <v>179.4</v>
      </c>
      <c r="T18" s="45">
        <v>179.4</v>
      </c>
      <c r="U18" s="338" t="s">
        <v>83</v>
      </c>
      <c r="V18" s="329">
        <v>25</v>
      </c>
      <c r="W18" s="329">
        <v>25</v>
      </c>
      <c r="X18" s="329">
        <v>25</v>
      </c>
    </row>
    <row r="19" spans="1:24" ht="17.25" customHeight="1">
      <c r="A19" s="283"/>
      <c r="B19" s="251"/>
      <c r="C19" s="235"/>
      <c r="D19" s="284"/>
      <c r="E19" s="222"/>
      <c r="F19" s="129" t="s">
        <v>63</v>
      </c>
      <c r="G19" s="48">
        <v>22.3</v>
      </c>
      <c r="H19" s="48">
        <v>22.3</v>
      </c>
      <c r="I19" s="46">
        <v>4.3</v>
      </c>
      <c r="J19" s="49"/>
      <c r="K19" s="48">
        <v>22.3</v>
      </c>
      <c r="L19" s="48">
        <v>22.3</v>
      </c>
      <c r="M19" s="46">
        <v>4.3</v>
      </c>
      <c r="N19" s="10"/>
      <c r="O19" s="140"/>
      <c r="P19" s="140"/>
      <c r="Q19" s="141"/>
      <c r="R19" s="11"/>
      <c r="S19" s="48">
        <v>22.3</v>
      </c>
      <c r="T19" s="48">
        <v>22.3</v>
      </c>
      <c r="U19" s="339"/>
      <c r="V19" s="330"/>
      <c r="W19" s="330"/>
      <c r="X19" s="330"/>
    </row>
    <row r="20" spans="1:24" ht="30" customHeight="1">
      <c r="A20" s="254"/>
      <c r="B20" s="256"/>
      <c r="C20" s="236"/>
      <c r="D20" s="266"/>
      <c r="E20" s="233"/>
      <c r="F20" s="12" t="s">
        <v>16</v>
      </c>
      <c r="G20" s="40">
        <f>SUM(G18:G19)</f>
        <v>205.60000000000002</v>
      </c>
      <c r="H20" s="40">
        <f aca="true" t="shared" si="1" ref="H20:M20">SUM(H18:H19)</f>
        <v>205.60000000000002</v>
      </c>
      <c r="I20" s="40">
        <f t="shared" si="1"/>
        <v>90.6</v>
      </c>
      <c r="J20" s="41"/>
      <c r="K20" s="40">
        <f t="shared" si="1"/>
        <v>199.70000000000002</v>
      </c>
      <c r="L20" s="40">
        <f t="shared" si="1"/>
        <v>199.70000000000002</v>
      </c>
      <c r="M20" s="40">
        <f t="shared" si="1"/>
        <v>95</v>
      </c>
      <c r="N20" s="40"/>
      <c r="O20" s="163">
        <f>SUM(O18:O19)</f>
        <v>0</v>
      </c>
      <c r="P20" s="164">
        <f>SUM(P18:P19)</f>
        <v>0</v>
      </c>
      <c r="Q20" s="163">
        <f>SUM(Q18:Q19)</f>
        <v>0</v>
      </c>
      <c r="R20" s="13"/>
      <c r="S20" s="40">
        <f>SUM(S18:S19)</f>
        <v>201.70000000000002</v>
      </c>
      <c r="T20" s="89">
        <f>SUM(T18:T19)</f>
        <v>201.70000000000002</v>
      </c>
      <c r="U20" s="340"/>
      <c r="V20" s="331"/>
      <c r="W20" s="331"/>
      <c r="X20" s="331"/>
    </row>
    <row r="21" spans="1:24" ht="62.25" customHeight="1">
      <c r="A21" s="249" t="s">
        <v>19</v>
      </c>
      <c r="B21" s="255" t="s">
        <v>19</v>
      </c>
      <c r="C21" s="234" t="s">
        <v>59</v>
      </c>
      <c r="D21" s="265" t="s">
        <v>134</v>
      </c>
      <c r="E21" s="232"/>
      <c r="F21" s="419" t="s">
        <v>61</v>
      </c>
      <c r="G21" s="421">
        <v>5</v>
      </c>
      <c r="H21" s="344">
        <v>5</v>
      </c>
      <c r="I21" s="344">
        <v>3.5</v>
      </c>
      <c r="J21" s="344"/>
      <c r="K21" s="344">
        <v>5</v>
      </c>
      <c r="L21" s="344">
        <v>5</v>
      </c>
      <c r="M21" s="344">
        <v>3.5</v>
      </c>
      <c r="N21" s="401"/>
      <c r="O21" s="406"/>
      <c r="P21" s="406"/>
      <c r="Q21" s="409"/>
      <c r="R21" s="411"/>
      <c r="S21" s="421">
        <v>5</v>
      </c>
      <c r="T21" s="344">
        <v>5</v>
      </c>
      <c r="U21" s="161" t="s">
        <v>140</v>
      </c>
      <c r="V21" s="142">
        <v>96</v>
      </c>
      <c r="W21" s="142">
        <v>96</v>
      </c>
      <c r="X21" s="142">
        <v>96</v>
      </c>
    </row>
    <row r="22" spans="1:24" ht="51" customHeight="1">
      <c r="A22" s="283"/>
      <c r="B22" s="251"/>
      <c r="C22" s="235"/>
      <c r="D22" s="284"/>
      <c r="E22" s="222"/>
      <c r="F22" s="420"/>
      <c r="G22" s="422"/>
      <c r="H22" s="345"/>
      <c r="I22" s="345"/>
      <c r="J22" s="345"/>
      <c r="K22" s="345"/>
      <c r="L22" s="345"/>
      <c r="M22" s="345"/>
      <c r="N22" s="402"/>
      <c r="O22" s="407"/>
      <c r="P22" s="407"/>
      <c r="Q22" s="410"/>
      <c r="R22" s="412"/>
      <c r="S22" s="422"/>
      <c r="T22" s="345"/>
      <c r="U22" s="161" t="s">
        <v>136</v>
      </c>
      <c r="V22" s="142">
        <v>30</v>
      </c>
      <c r="W22" s="142">
        <v>30</v>
      </c>
      <c r="X22" s="142">
        <v>30</v>
      </c>
    </row>
    <row r="23" spans="1:24" ht="43.5" customHeight="1">
      <c r="A23" s="254"/>
      <c r="B23" s="256"/>
      <c r="C23" s="236"/>
      <c r="D23" s="229"/>
      <c r="E23" s="222"/>
      <c r="F23" s="12" t="s">
        <v>16</v>
      </c>
      <c r="G23" s="158">
        <f>SUM(G21)</f>
        <v>5</v>
      </c>
      <c r="H23" s="158">
        <f aca="true" t="shared" si="2" ref="H23:M23">SUM(H21)</f>
        <v>5</v>
      </c>
      <c r="I23" s="158">
        <f t="shared" si="2"/>
        <v>3.5</v>
      </c>
      <c r="J23" s="158"/>
      <c r="K23" s="158">
        <f t="shared" si="2"/>
        <v>5</v>
      </c>
      <c r="L23" s="158">
        <f t="shared" si="2"/>
        <v>5</v>
      </c>
      <c r="M23" s="158">
        <f t="shared" si="2"/>
        <v>3.5</v>
      </c>
      <c r="N23" s="160"/>
      <c r="O23" s="162"/>
      <c r="P23" s="40"/>
      <c r="Q23" s="40"/>
      <c r="R23" s="40"/>
      <c r="S23" s="159">
        <f>SUM(S21)</f>
        <v>5</v>
      </c>
      <c r="T23" s="160">
        <f>SUM(T21)</f>
        <v>5</v>
      </c>
      <c r="U23" s="161" t="s">
        <v>135</v>
      </c>
      <c r="V23" s="142">
        <v>8</v>
      </c>
      <c r="W23" s="142">
        <v>8</v>
      </c>
      <c r="X23" s="142">
        <v>8</v>
      </c>
    </row>
    <row r="24" spans="1:24" ht="47.25" customHeight="1">
      <c r="A24" s="249" t="s">
        <v>19</v>
      </c>
      <c r="B24" s="255" t="s">
        <v>19</v>
      </c>
      <c r="C24" s="234" t="s">
        <v>73</v>
      </c>
      <c r="D24" s="317" t="s">
        <v>125</v>
      </c>
      <c r="E24" s="322"/>
      <c r="F24" s="63" t="s">
        <v>66</v>
      </c>
      <c r="G24" s="166">
        <v>2.6</v>
      </c>
      <c r="H24" s="167">
        <v>2.6</v>
      </c>
      <c r="I24" s="70"/>
      <c r="J24" s="168"/>
      <c r="K24" s="168">
        <v>2.6</v>
      </c>
      <c r="L24" s="167">
        <v>2.6</v>
      </c>
      <c r="M24" s="168"/>
      <c r="N24" s="168"/>
      <c r="O24" s="85"/>
      <c r="P24" s="40"/>
      <c r="Q24" s="40"/>
      <c r="R24" s="40"/>
      <c r="S24" s="168">
        <v>2.6</v>
      </c>
      <c r="T24" s="167">
        <v>2.6</v>
      </c>
      <c r="U24" s="119" t="s">
        <v>89</v>
      </c>
      <c r="V24" s="143">
        <v>215</v>
      </c>
      <c r="W24" s="143">
        <v>215</v>
      </c>
      <c r="X24" s="143">
        <v>215</v>
      </c>
    </row>
    <row r="25" spans="1:24" ht="72" customHeight="1">
      <c r="A25" s="254"/>
      <c r="B25" s="256"/>
      <c r="C25" s="236"/>
      <c r="D25" s="318"/>
      <c r="E25" s="323"/>
      <c r="F25" s="12" t="s">
        <v>16</v>
      </c>
      <c r="G25" s="169">
        <f>SUM(G24)</f>
        <v>2.6</v>
      </c>
      <c r="H25" s="173">
        <f>SUM(H24)</f>
        <v>2.6</v>
      </c>
      <c r="I25" s="169"/>
      <c r="J25" s="173"/>
      <c r="K25" s="169">
        <f>SUM(K24)</f>
        <v>2.6</v>
      </c>
      <c r="L25" s="171">
        <f>SUM(L24)</f>
        <v>2.6</v>
      </c>
      <c r="M25" s="173"/>
      <c r="N25" s="174"/>
      <c r="O25" s="66"/>
      <c r="P25" s="13"/>
      <c r="Q25" s="13"/>
      <c r="R25" s="13"/>
      <c r="S25" s="169">
        <f>SUM(S24)</f>
        <v>2.6</v>
      </c>
      <c r="T25" s="173">
        <f>SUM(T24)</f>
        <v>2.6</v>
      </c>
      <c r="U25" s="119" t="s">
        <v>90</v>
      </c>
      <c r="V25" s="117">
        <v>10</v>
      </c>
      <c r="W25" s="117">
        <v>10</v>
      </c>
      <c r="X25" s="117">
        <v>10</v>
      </c>
    </row>
    <row r="26" spans="1:24" ht="38.25" customHeight="1">
      <c r="A26" s="249" t="s">
        <v>19</v>
      </c>
      <c r="B26" s="255" t="s">
        <v>19</v>
      </c>
      <c r="C26" s="234" t="s">
        <v>133</v>
      </c>
      <c r="D26" s="265" t="s">
        <v>126</v>
      </c>
      <c r="E26" s="232"/>
      <c r="F26" s="63" t="s">
        <v>62</v>
      </c>
      <c r="G26" s="166">
        <v>0.3</v>
      </c>
      <c r="H26" s="167">
        <v>0.3</v>
      </c>
      <c r="I26" s="70"/>
      <c r="J26" s="175"/>
      <c r="K26" s="168">
        <v>1</v>
      </c>
      <c r="L26" s="167">
        <v>1</v>
      </c>
      <c r="M26" s="168"/>
      <c r="N26" s="168"/>
      <c r="O26" s="85"/>
      <c r="P26" s="40"/>
      <c r="Q26" s="40"/>
      <c r="R26" s="40"/>
      <c r="S26" s="168">
        <v>1</v>
      </c>
      <c r="T26" s="167">
        <v>1</v>
      </c>
      <c r="U26" s="119" t="s">
        <v>137</v>
      </c>
      <c r="V26" s="143">
        <v>39</v>
      </c>
      <c r="W26" s="143">
        <v>39</v>
      </c>
      <c r="X26" s="143">
        <v>39</v>
      </c>
    </row>
    <row r="27" spans="1:24" ht="39" customHeight="1">
      <c r="A27" s="254"/>
      <c r="B27" s="256"/>
      <c r="C27" s="236"/>
      <c r="D27" s="266"/>
      <c r="E27" s="233"/>
      <c r="F27" s="12" t="s">
        <v>16</v>
      </c>
      <c r="G27" s="40">
        <f>SUM(G26)</f>
        <v>0.3</v>
      </c>
      <c r="H27" s="40">
        <f>SUM(H26)</f>
        <v>0.3</v>
      </c>
      <c r="I27" s="40"/>
      <c r="J27" s="41"/>
      <c r="K27" s="40">
        <f>SUM(K26)</f>
        <v>1</v>
      </c>
      <c r="L27" s="40">
        <f>SUM(L26)</f>
        <v>1</v>
      </c>
      <c r="M27" s="40"/>
      <c r="N27" s="40"/>
      <c r="O27" s="40"/>
      <c r="P27" s="13"/>
      <c r="Q27" s="40"/>
      <c r="R27" s="13"/>
      <c r="S27" s="40">
        <f>SUM(S26)</f>
        <v>1</v>
      </c>
      <c r="T27" s="40">
        <f>SUM(T26)</f>
        <v>1</v>
      </c>
      <c r="U27" s="119" t="s">
        <v>138</v>
      </c>
      <c r="V27" s="143">
        <v>50</v>
      </c>
      <c r="W27" s="143">
        <v>50</v>
      </c>
      <c r="X27" s="143">
        <v>50</v>
      </c>
    </row>
    <row r="28" spans="1:24" ht="16.5" customHeight="1">
      <c r="A28" s="8" t="s">
        <v>19</v>
      </c>
      <c r="B28" s="14" t="s">
        <v>19</v>
      </c>
      <c r="C28" s="316" t="s">
        <v>20</v>
      </c>
      <c r="D28" s="316"/>
      <c r="E28" s="316"/>
      <c r="F28" s="316"/>
      <c r="G28" s="16">
        <f>SUM(G27,G25,G23,G20,G17)</f>
        <v>1111.3</v>
      </c>
      <c r="H28" s="16">
        <f aca="true" t="shared" si="3" ref="H28:M28">SUM(H27,H25,H23,H20,H17)</f>
        <v>1111.3</v>
      </c>
      <c r="I28" s="16">
        <f t="shared" si="3"/>
        <v>773</v>
      </c>
      <c r="J28" s="16"/>
      <c r="K28" s="16">
        <f t="shared" si="3"/>
        <v>1115.6</v>
      </c>
      <c r="L28" s="16">
        <f t="shared" si="3"/>
        <v>1115.6</v>
      </c>
      <c r="M28" s="16">
        <f t="shared" si="3"/>
        <v>785.3</v>
      </c>
      <c r="N28" s="16"/>
      <c r="O28" s="16">
        <f>SUM(O17,O20)</f>
        <v>0</v>
      </c>
      <c r="P28" s="16">
        <f>SUM(P17,P20)</f>
        <v>0</v>
      </c>
      <c r="Q28" s="16">
        <f>SUM(Q17,Q20)</f>
        <v>0</v>
      </c>
      <c r="R28" s="16"/>
      <c r="S28" s="16">
        <f>SUM(S17,S20,S23,S25,S27)</f>
        <v>1135.3</v>
      </c>
      <c r="T28" s="16">
        <f>SUM(T17,T20,T23,T25,T27)</f>
        <v>1135.3</v>
      </c>
      <c r="U28" s="109"/>
      <c r="V28" s="109"/>
      <c r="W28" s="109"/>
      <c r="X28" s="109"/>
    </row>
    <row r="29" spans="1:24" ht="15.75" customHeight="1">
      <c r="A29" s="32" t="s">
        <v>19</v>
      </c>
      <c r="B29" s="33" t="s">
        <v>58</v>
      </c>
      <c r="C29" s="313" t="s">
        <v>119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5"/>
    </row>
    <row r="30" spans="1:24" ht="84" customHeight="1">
      <c r="A30" s="249" t="s">
        <v>19</v>
      </c>
      <c r="B30" s="255" t="s">
        <v>58</v>
      </c>
      <c r="C30" s="234" t="s">
        <v>19</v>
      </c>
      <c r="D30" s="265" t="s">
        <v>128</v>
      </c>
      <c r="E30" s="232" t="s">
        <v>60</v>
      </c>
      <c r="F30" s="30" t="s">
        <v>61</v>
      </c>
      <c r="G30" s="50">
        <v>5.2</v>
      </c>
      <c r="H30" s="50">
        <v>5.2</v>
      </c>
      <c r="I30" s="50"/>
      <c r="J30" s="50"/>
      <c r="K30" s="184">
        <v>5.4</v>
      </c>
      <c r="L30" s="185">
        <v>5.4</v>
      </c>
      <c r="M30" s="186"/>
      <c r="N30" s="186"/>
      <c r="O30" s="13"/>
      <c r="P30" s="13"/>
      <c r="Q30" s="13"/>
      <c r="R30" s="13"/>
      <c r="S30" s="50"/>
      <c r="T30" s="50"/>
      <c r="U30" s="147" t="s">
        <v>130</v>
      </c>
      <c r="V30" s="148">
        <v>5</v>
      </c>
      <c r="W30" s="148">
        <v>5</v>
      </c>
      <c r="X30" s="148">
        <v>5</v>
      </c>
    </row>
    <row r="31" spans="1:24" ht="108.75" customHeight="1">
      <c r="A31" s="283"/>
      <c r="B31" s="251"/>
      <c r="C31" s="235"/>
      <c r="D31" s="284"/>
      <c r="E31" s="222"/>
      <c r="F31" s="30" t="s">
        <v>66</v>
      </c>
      <c r="G31" s="50"/>
      <c r="H31" s="50"/>
      <c r="I31" s="50"/>
      <c r="J31" s="50"/>
      <c r="K31" s="65"/>
      <c r="L31" s="50"/>
      <c r="M31" s="31"/>
      <c r="N31" s="31"/>
      <c r="O31" s="13"/>
      <c r="P31" s="13"/>
      <c r="Q31" s="13"/>
      <c r="R31" s="13"/>
      <c r="S31" s="50"/>
      <c r="T31" s="50"/>
      <c r="U31" s="146" t="s">
        <v>131</v>
      </c>
      <c r="V31" s="148">
        <v>100</v>
      </c>
      <c r="W31" s="148">
        <v>100</v>
      </c>
      <c r="X31" s="148">
        <v>100</v>
      </c>
    </row>
    <row r="32" spans="1:24" ht="72.75" customHeight="1">
      <c r="A32" s="254"/>
      <c r="B32" s="256"/>
      <c r="C32" s="236"/>
      <c r="D32" s="266"/>
      <c r="E32" s="233"/>
      <c r="F32" s="12" t="s">
        <v>16</v>
      </c>
      <c r="G32" s="13">
        <f>SUM(G30,G31)</f>
        <v>5.2</v>
      </c>
      <c r="H32" s="13">
        <f>SUM(H30)</f>
        <v>5.2</v>
      </c>
      <c r="I32" s="13"/>
      <c r="J32" s="13"/>
      <c r="K32" s="13">
        <f>SUM(K30)</f>
        <v>5.4</v>
      </c>
      <c r="L32" s="13">
        <f>SUM(L30)</f>
        <v>5.4</v>
      </c>
      <c r="M32" s="13"/>
      <c r="N32" s="13"/>
      <c r="O32" s="13"/>
      <c r="P32" s="13"/>
      <c r="Q32" s="13"/>
      <c r="R32" s="13"/>
      <c r="S32" s="164">
        <f>SUM(S30)</f>
        <v>0</v>
      </c>
      <c r="T32" s="164">
        <f>SUM(T30)</f>
        <v>0</v>
      </c>
      <c r="U32" s="146"/>
      <c r="V32" s="148"/>
      <c r="W32" s="148"/>
      <c r="X32" s="148"/>
    </row>
    <row r="33" spans="1:24" ht="23.25" customHeight="1">
      <c r="A33" s="249" t="s">
        <v>19</v>
      </c>
      <c r="B33" s="255" t="s">
        <v>58</v>
      </c>
      <c r="C33" s="234" t="s">
        <v>19</v>
      </c>
      <c r="D33" s="285" t="s">
        <v>127</v>
      </c>
      <c r="E33" s="213"/>
      <c r="F33" s="176" t="s">
        <v>62</v>
      </c>
      <c r="G33" s="168">
        <v>3.2</v>
      </c>
      <c r="H33" s="167">
        <v>3.2</v>
      </c>
      <c r="I33" s="168"/>
      <c r="J33" s="175"/>
      <c r="K33" s="168">
        <v>3.5</v>
      </c>
      <c r="L33" s="168">
        <v>3.5</v>
      </c>
      <c r="M33" s="168"/>
      <c r="N33" s="168"/>
      <c r="O33" s="177"/>
      <c r="P33" s="177"/>
      <c r="Q33" s="177"/>
      <c r="R33" s="40"/>
      <c r="S33" s="168">
        <v>4</v>
      </c>
      <c r="T33" s="168">
        <v>4</v>
      </c>
      <c r="U33" s="226"/>
      <c r="V33" s="201"/>
      <c r="W33" s="201"/>
      <c r="X33" s="201"/>
    </row>
    <row r="34" spans="1:24" ht="43.5" customHeight="1">
      <c r="A34" s="254"/>
      <c r="B34" s="256"/>
      <c r="C34" s="236"/>
      <c r="D34" s="286"/>
      <c r="E34" s="214"/>
      <c r="F34" s="12" t="s">
        <v>16</v>
      </c>
      <c r="G34" s="169">
        <f>SUM(G33)</f>
        <v>3.2</v>
      </c>
      <c r="H34" s="170">
        <f>SUM(H33)</f>
        <v>3.2</v>
      </c>
      <c r="I34" s="171"/>
      <c r="J34" s="172"/>
      <c r="K34" s="169">
        <f>SUM(K33)</f>
        <v>3.5</v>
      </c>
      <c r="L34" s="173">
        <f>SUM(L33:L33)</f>
        <v>3.5</v>
      </c>
      <c r="M34" s="174"/>
      <c r="N34" s="174"/>
      <c r="O34" s="178"/>
      <c r="P34" s="178"/>
      <c r="Q34" s="178"/>
      <c r="R34" s="13"/>
      <c r="S34" s="169">
        <f>SUM(S33)</f>
        <v>4</v>
      </c>
      <c r="T34" s="171">
        <f>SUM(T33)</f>
        <v>4</v>
      </c>
      <c r="U34" s="227"/>
      <c r="V34" s="202"/>
      <c r="W34" s="202"/>
      <c r="X34" s="202"/>
    </row>
    <row r="35" spans="1:24" ht="54" customHeight="1">
      <c r="A35" s="249" t="s">
        <v>19</v>
      </c>
      <c r="B35" s="255" t="s">
        <v>58</v>
      </c>
      <c r="C35" s="234" t="s">
        <v>58</v>
      </c>
      <c r="D35" s="317" t="s">
        <v>88</v>
      </c>
      <c r="E35" s="322"/>
      <c r="F35" s="176" t="s">
        <v>61</v>
      </c>
      <c r="G35" s="168">
        <v>8.2</v>
      </c>
      <c r="H35" s="167">
        <v>8.2</v>
      </c>
      <c r="I35" s="168">
        <v>6.3</v>
      </c>
      <c r="J35" s="175"/>
      <c r="K35" s="187"/>
      <c r="L35" s="187"/>
      <c r="M35" s="187"/>
      <c r="N35" s="187"/>
      <c r="O35" s="177"/>
      <c r="P35" s="177"/>
      <c r="Q35" s="177"/>
      <c r="R35" s="40"/>
      <c r="S35" s="168"/>
      <c r="T35" s="168"/>
      <c r="U35" s="226"/>
      <c r="V35" s="201"/>
      <c r="W35" s="201"/>
      <c r="X35" s="201"/>
    </row>
    <row r="36" spans="1:24" ht="56.25" customHeight="1">
      <c r="A36" s="254"/>
      <c r="B36" s="256"/>
      <c r="C36" s="236"/>
      <c r="D36" s="318"/>
      <c r="E36" s="323"/>
      <c r="F36" s="12" t="s">
        <v>16</v>
      </c>
      <c r="G36" s="188">
        <f>SUM(G35)</f>
        <v>8.2</v>
      </c>
      <c r="H36" s="169">
        <f>SUM(H35)</f>
        <v>8.2</v>
      </c>
      <c r="I36" s="173">
        <f>SUM(I35)</f>
        <v>6.3</v>
      </c>
      <c r="J36" s="172"/>
      <c r="K36" s="169"/>
      <c r="L36" s="173"/>
      <c r="M36" s="174"/>
      <c r="N36" s="174"/>
      <c r="O36" s="178"/>
      <c r="P36" s="178"/>
      <c r="Q36" s="178"/>
      <c r="R36" s="13"/>
      <c r="S36" s="169"/>
      <c r="T36" s="171"/>
      <c r="U36" s="227"/>
      <c r="V36" s="202"/>
      <c r="W36" s="202"/>
      <c r="X36" s="202"/>
    </row>
    <row r="37" spans="1:24" ht="16.5" customHeight="1">
      <c r="A37" s="8" t="s">
        <v>19</v>
      </c>
      <c r="B37" s="14" t="s">
        <v>58</v>
      </c>
      <c r="C37" s="306" t="s">
        <v>20</v>
      </c>
      <c r="D37" s="307"/>
      <c r="E37" s="307"/>
      <c r="F37" s="308"/>
      <c r="G37" s="15">
        <f>SUM(G36,G34,G32,G36)</f>
        <v>24.799999999999997</v>
      </c>
      <c r="H37" s="15">
        <f>SUM(H36,H34,H32,H36)</f>
        <v>24.799999999999997</v>
      </c>
      <c r="I37" s="189">
        <f>SUM(I36,I34,I32,I36)</f>
        <v>12.6</v>
      </c>
      <c r="J37" s="16"/>
      <c r="K37" s="15">
        <f>SUM(K36,K34,K32)</f>
        <v>8.9</v>
      </c>
      <c r="L37" s="15">
        <f>SUM(L36,L34,L32)</f>
        <v>8.9</v>
      </c>
      <c r="M37" s="15"/>
      <c r="N37" s="15"/>
      <c r="O37" s="15"/>
      <c r="P37" s="15"/>
      <c r="Q37" s="15"/>
      <c r="R37" s="15"/>
      <c r="S37" s="16"/>
      <c r="T37" s="16"/>
      <c r="U37" s="109"/>
      <c r="V37" s="109"/>
      <c r="W37" s="109"/>
      <c r="X37" s="109"/>
    </row>
    <row r="38" spans="1:24" ht="15.75" customHeight="1">
      <c r="A38" s="52" t="s">
        <v>19</v>
      </c>
      <c r="B38" s="416" t="s">
        <v>21</v>
      </c>
      <c r="C38" s="417"/>
      <c r="D38" s="417"/>
      <c r="E38" s="417"/>
      <c r="F38" s="418"/>
      <c r="G38" s="17">
        <f>SUM(G37,G28)</f>
        <v>1136.1</v>
      </c>
      <c r="H38" s="17">
        <f aca="true" t="shared" si="4" ref="H38:M38">SUM(H37,H28)</f>
        <v>1136.1</v>
      </c>
      <c r="I38" s="17">
        <f t="shared" si="4"/>
        <v>785.6</v>
      </c>
      <c r="J38" s="17"/>
      <c r="K38" s="17">
        <f t="shared" si="4"/>
        <v>1124.5</v>
      </c>
      <c r="L38" s="17">
        <f t="shared" si="4"/>
        <v>1124.5</v>
      </c>
      <c r="M38" s="17">
        <f t="shared" si="4"/>
        <v>785.3</v>
      </c>
      <c r="N38" s="17"/>
      <c r="O38" s="17"/>
      <c r="P38" s="17"/>
      <c r="Q38" s="17"/>
      <c r="R38" s="17"/>
      <c r="S38" s="17">
        <f>SUM(S37,S28)</f>
        <v>1135.3</v>
      </c>
      <c r="T38" s="17">
        <f>SUM(T37,T28)</f>
        <v>1135.3</v>
      </c>
      <c r="U38" s="111"/>
      <c r="V38" s="111"/>
      <c r="W38" s="111"/>
      <c r="X38" s="111"/>
    </row>
    <row r="39" spans="1:25" ht="15.75" customHeight="1">
      <c r="A39" s="54" t="s">
        <v>58</v>
      </c>
      <c r="B39" s="413" t="s">
        <v>120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5"/>
      <c r="Y39" s="53"/>
    </row>
    <row r="40" spans="1:25" ht="15.75" customHeight="1">
      <c r="A40" s="55" t="s">
        <v>58</v>
      </c>
      <c r="B40" s="33" t="s">
        <v>19</v>
      </c>
      <c r="C40" s="245" t="s">
        <v>121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7"/>
      <c r="Y40" s="22"/>
    </row>
    <row r="41" spans="1:25" ht="58.5" customHeight="1">
      <c r="A41" s="249" t="s">
        <v>58</v>
      </c>
      <c r="B41" s="251" t="s">
        <v>19</v>
      </c>
      <c r="C41" s="311" t="s">
        <v>19</v>
      </c>
      <c r="D41" s="265" t="s">
        <v>65</v>
      </c>
      <c r="E41" s="232" t="s">
        <v>60</v>
      </c>
      <c r="F41" s="30" t="s">
        <v>66</v>
      </c>
      <c r="G41" s="50">
        <v>1.7</v>
      </c>
      <c r="H41" s="50">
        <v>1.7</v>
      </c>
      <c r="I41" s="50"/>
      <c r="J41" s="50"/>
      <c r="K41" s="50">
        <v>1.7</v>
      </c>
      <c r="L41" s="50">
        <v>1.7</v>
      </c>
      <c r="M41" s="50"/>
      <c r="N41" s="50"/>
      <c r="O41" s="13"/>
      <c r="P41" s="13"/>
      <c r="Q41" s="13"/>
      <c r="R41" s="13"/>
      <c r="S41" s="50">
        <v>1.7</v>
      </c>
      <c r="T41" s="50">
        <v>1.7</v>
      </c>
      <c r="U41" s="252" t="s">
        <v>139</v>
      </c>
      <c r="V41" s="258">
        <v>80</v>
      </c>
      <c r="W41" s="258">
        <v>80</v>
      </c>
      <c r="X41" s="258">
        <v>80</v>
      </c>
      <c r="Y41" s="22"/>
    </row>
    <row r="42" spans="1:25" ht="39.75" customHeight="1">
      <c r="A42" s="250"/>
      <c r="B42" s="251"/>
      <c r="C42" s="312"/>
      <c r="D42" s="266"/>
      <c r="E42" s="233"/>
      <c r="F42" s="12" t="s">
        <v>16</v>
      </c>
      <c r="G42" s="13">
        <f>SUM(G41)</f>
        <v>1.7</v>
      </c>
      <c r="H42" s="13">
        <f>SUM(H41)</f>
        <v>1.7</v>
      </c>
      <c r="I42" s="13"/>
      <c r="J42" s="13"/>
      <c r="K42" s="13">
        <f>SUM(K41)</f>
        <v>1.7</v>
      </c>
      <c r="L42" s="13">
        <f>SUM(L41)</f>
        <v>1.7</v>
      </c>
      <c r="M42" s="13"/>
      <c r="N42" s="13"/>
      <c r="O42" s="13"/>
      <c r="P42" s="13"/>
      <c r="Q42" s="13"/>
      <c r="R42" s="13"/>
      <c r="S42" s="13">
        <f>SUM(S41)</f>
        <v>1.7</v>
      </c>
      <c r="T42" s="13">
        <f>SUM(T41)</f>
        <v>1.7</v>
      </c>
      <c r="U42" s="253"/>
      <c r="V42" s="259"/>
      <c r="W42" s="259"/>
      <c r="X42" s="259"/>
      <c r="Y42" s="22"/>
    </row>
    <row r="43" spans="1:25" ht="42" customHeight="1">
      <c r="A43" s="32" t="s">
        <v>58</v>
      </c>
      <c r="B43" s="343" t="s">
        <v>19</v>
      </c>
      <c r="C43" s="179" t="s">
        <v>58</v>
      </c>
      <c r="D43" s="265" t="s">
        <v>147</v>
      </c>
      <c r="E43" s="232" t="s">
        <v>60</v>
      </c>
      <c r="F43" s="346" t="s">
        <v>62</v>
      </c>
      <c r="G43" s="263">
        <v>12.6</v>
      </c>
      <c r="H43" s="263">
        <v>12.6</v>
      </c>
      <c r="I43" s="263">
        <v>0.6</v>
      </c>
      <c r="J43" s="263"/>
      <c r="K43" s="263">
        <v>13</v>
      </c>
      <c r="L43" s="263">
        <v>13</v>
      </c>
      <c r="M43" s="263"/>
      <c r="N43" s="263"/>
      <c r="O43" s="309"/>
      <c r="P43" s="309"/>
      <c r="Q43" s="309"/>
      <c r="R43" s="309"/>
      <c r="S43" s="263">
        <v>13</v>
      </c>
      <c r="T43" s="263">
        <v>13</v>
      </c>
      <c r="U43" s="119" t="s">
        <v>89</v>
      </c>
      <c r="V43" s="143">
        <v>380</v>
      </c>
      <c r="W43" s="143">
        <v>380</v>
      </c>
      <c r="X43" s="143">
        <v>380</v>
      </c>
      <c r="Y43" s="22"/>
    </row>
    <row r="44" spans="1:25" ht="48" customHeight="1">
      <c r="A44" s="32"/>
      <c r="B44" s="251"/>
      <c r="C44" s="179"/>
      <c r="D44" s="284"/>
      <c r="E44" s="222"/>
      <c r="F44" s="347"/>
      <c r="G44" s="264"/>
      <c r="H44" s="264"/>
      <c r="I44" s="264"/>
      <c r="J44" s="264"/>
      <c r="K44" s="264"/>
      <c r="L44" s="264"/>
      <c r="M44" s="264"/>
      <c r="N44" s="264"/>
      <c r="O44" s="310"/>
      <c r="P44" s="310"/>
      <c r="Q44" s="310"/>
      <c r="R44" s="310"/>
      <c r="S44" s="264"/>
      <c r="T44" s="264"/>
      <c r="U44" s="119" t="s">
        <v>90</v>
      </c>
      <c r="V44" s="143">
        <v>24</v>
      </c>
      <c r="W44" s="143">
        <v>24</v>
      </c>
      <c r="X44" s="143">
        <v>24</v>
      </c>
      <c r="Y44" s="22"/>
    </row>
    <row r="45" spans="1:25" ht="48.75" customHeight="1">
      <c r="A45" s="32"/>
      <c r="B45" s="408"/>
      <c r="C45" s="179"/>
      <c r="D45" s="266"/>
      <c r="E45" s="233"/>
      <c r="F45" s="12" t="s">
        <v>16</v>
      </c>
      <c r="G45" s="13">
        <f>SUM(G43)</f>
        <v>12.6</v>
      </c>
      <c r="H45" s="13">
        <f>SUM(H43)</f>
        <v>12.6</v>
      </c>
      <c r="I45" s="13">
        <f>SUM(I43)</f>
        <v>0.6</v>
      </c>
      <c r="J45" s="13"/>
      <c r="K45" s="13">
        <f>SUM(K43)</f>
        <v>13</v>
      </c>
      <c r="L45" s="13">
        <f>SUM(L43)</f>
        <v>13</v>
      </c>
      <c r="M45" s="13"/>
      <c r="N45" s="13"/>
      <c r="O45" s="13"/>
      <c r="P45" s="13"/>
      <c r="Q45" s="13"/>
      <c r="R45" s="13"/>
      <c r="S45" s="13">
        <f>SUM(S43)</f>
        <v>13</v>
      </c>
      <c r="T45" s="13">
        <f>SUM(T43)</f>
        <v>13</v>
      </c>
      <c r="U45" s="119" t="s">
        <v>91</v>
      </c>
      <c r="V45" s="117">
        <v>5</v>
      </c>
      <c r="W45" s="117">
        <v>5</v>
      </c>
      <c r="X45" s="117">
        <v>5</v>
      </c>
      <c r="Y45" s="22"/>
    </row>
    <row r="46" spans="1:25" ht="39.75" customHeight="1">
      <c r="A46" s="32" t="s">
        <v>58</v>
      </c>
      <c r="B46" s="343" t="s">
        <v>19</v>
      </c>
      <c r="C46" s="179" t="s">
        <v>59</v>
      </c>
      <c r="D46" s="265" t="s">
        <v>141</v>
      </c>
      <c r="E46" s="232" t="s">
        <v>60</v>
      </c>
      <c r="F46" s="30" t="s">
        <v>62</v>
      </c>
      <c r="G46" s="50">
        <v>3.7</v>
      </c>
      <c r="H46" s="50">
        <v>3.7</v>
      </c>
      <c r="I46" s="50"/>
      <c r="J46" s="50"/>
      <c r="K46" s="50">
        <v>3.7</v>
      </c>
      <c r="L46" s="50">
        <v>3.7</v>
      </c>
      <c r="M46" s="50"/>
      <c r="N46" s="50"/>
      <c r="O46" s="13"/>
      <c r="P46" s="13"/>
      <c r="Q46" s="13"/>
      <c r="R46" s="13"/>
      <c r="S46" s="50">
        <v>3.7</v>
      </c>
      <c r="T46" s="50">
        <v>3.7</v>
      </c>
      <c r="U46" s="252" t="s">
        <v>142</v>
      </c>
      <c r="V46" s="258">
        <v>38</v>
      </c>
      <c r="W46" s="258">
        <v>38</v>
      </c>
      <c r="X46" s="258">
        <v>38</v>
      </c>
      <c r="Y46" s="22"/>
    </row>
    <row r="47" spans="1:25" ht="58.5" customHeight="1">
      <c r="A47" s="32"/>
      <c r="B47" s="408"/>
      <c r="C47" s="179"/>
      <c r="D47" s="266"/>
      <c r="E47" s="233"/>
      <c r="F47" s="12" t="s">
        <v>16</v>
      </c>
      <c r="G47" s="13">
        <f>SUM(G46)</f>
        <v>3.7</v>
      </c>
      <c r="H47" s="13">
        <f>SUM(H46)</f>
        <v>3.7</v>
      </c>
      <c r="I47" s="13"/>
      <c r="J47" s="13"/>
      <c r="K47" s="13">
        <f>SUM(K46)</f>
        <v>3.7</v>
      </c>
      <c r="L47" s="13">
        <f>SUM(L46)</f>
        <v>3.7</v>
      </c>
      <c r="M47" s="13"/>
      <c r="N47" s="13"/>
      <c r="O47" s="13"/>
      <c r="P47" s="13"/>
      <c r="Q47" s="13"/>
      <c r="R47" s="13"/>
      <c r="S47" s="13">
        <f>SUM(S46)</f>
        <v>3.7</v>
      </c>
      <c r="T47" s="13">
        <f>SUM(T46)</f>
        <v>3.7</v>
      </c>
      <c r="U47" s="253"/>
      <c r="V47" s="259"/>
      <c r="W47" s="259"/>
      <c r="X47" s="259"/>
      <c r="Y47" s="22"/>
    </row>
    <row r="48" spans="1:25" ht="26.25" customHeight="1">
      <c r="A48" s="32" t="s">
        <v>58</v>
      </c>
      <c r="B48" s="343" t="s">
        <v>19</v>
      </c>
      <c r="C48" s="179" t="s">
        <v>73</v>
      </c>
      <c r="D48" s="265" t="s">
        <v>144</v>
      </c>
      <c r="E48" s="232" t="s">
        <v>60</v>
      </c>
      <c r="F48" s="30" t="s">
        <v>61</v>
      </c>
      <c r="G48" s="50">
        <v>3.8</v>
      </c>
      <c r="H48" s="50">
        <v>3.8</v>
      </c>
      <c r="I48" s="50"/>
      <c r="J48" s="50"/>
      <c r="K48" s="50">
        <v>3.8</v>
      </c>
      <c r="L48" s="50">
        <v>3.8</v>
      </c>
      <c r="M48" s="50"/>
      <c r="N48" s="50"/>
      <c r="O48" s="13"/>
      <c r="P48" s="13"/>
      <c r="Q48" s="13"/>
      <c r="R48" s="13"/>
      <c r="S48" s="50">
        <v>3.8</v>
      </c>
      <c r="T48" s="50">
        <v>3.8</v>
      </c>
      <c r="U48" s="252" t="s">
        <v>143</v>
      </c>
      <c r="V48" s="258">
        <v>39</v>
      </c>
      <c r="W48" s="258">
        <v>39</v>
      </c>
      <c r="X48" s="258">
        <v>39</v>
      </c>
      <c r="Y48" s="22"/>
    </row>
    <row r="49" spans="1:25" ht="46.5" customHeight="1">
      <c r="A49" s="32"/>
      <c r="B49" s="408"/>
      <c r="C49" s="179"/>
      <c r="D49" s="266"/>
      <c r="E49" s="233"/>
      <c r="F49" s="12" t="s">
        <v>16</v>
      </c>
      <c r="G49" s="13">
        <f>SUM(G48)</f>
        <v>3.8</v>
      </c>
      <c r="H49" s="13">
        <f>SUM(H48)</f>
        <v>3.8</v>
      </c>
      <c r="I49" s="13"/>
      <c r="J49" s="13"/>
      <c r="K49" s="13">
        <f>SUM(K48)</f>
        <v>3.8</v>
      </c>
      <c r="L49" s="13">
        <f>SUM(L48)</f>
        <v>3.8</v>
      </c>
      <c r="M49" s="13"/>
      <c r="N49" s="13"/>
      <c r="O49" s="13"/>
      <c r="P49" s="13"/>
      <c r="Q49" s="13"/>
      <c r="R49" s="13"/>
      <c r="S49" s="13">
        <f>SUM(S48)</f>
        <v>3.8</v>
      </c>
      <c r="T49" s="13">
        <f>SUM(T48)</f>
        <v>3.8</v>
      </c>
      <c r="U49" s="253"/>
      <c r="V49" s="259"/>
      <c r="W49" s="259"/>
      <c r="X49" s="259"/>
      <c r="Y49" s="22"/>
    </row>
    <row r="50" spans="1:25" ht="24" customHeight="1">
      <c r="A50" s="249" t="s">
        <v>58</v>
      </c>
      <c r="B50" s="251" t="s">
        <v>19</v>
      </c>
      <c r="C50" s="179" t="s">
        <v>133</v>
      </c>
      <c r="D50" s="265" t="s">
        <v>67</v>
      </c>
      <c r="E50" s="232"/>
      <c r="F50" s="30" t="s">
        <v>62</v>
      </c>
      <c r="G50" s="50"/>
      <c r="H50" s="50"/>
      <c r="I50" s="50"/>
      <c r="J50" s="50"/>
      <c r="K50" s="185"/>
      <c r="L50" s="185"/>
      <c r="M50" s="31"/>
      <c r="N50" s="31"/>
      <c r="O50" s="13"/>
      <c r="P50" s="13"/>
      <c r="Q50" s="13"/>
      <c r="R50" s="13"/>
      <c r="S50" s="31"/>
      <c r="T50" s="50">
        <v>60</v>
      </c>
      <c r="U50" s="252" t="s">
        <v>84</v>
      </c>
      <c r="V50" s="218"/>
      <c r="W50" s="218"/>
      <c r="X50" s="218">
        <v>1</v>
      </c>
      <c r="Y50" s="22"/>
    </row>
    <row r="51" spans="1:25" ht="30.75" customHeight="1">
      <c r="A51" s="254"/>
      <c r="B51" s="256"/>
      <c r="C51" s="179"/>
      <c r="D51" s="266"/>
      <c r="E51" s="233"/>
      <c r="F51" s="12" t="s">
        <v>16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f>SUM(T50)</f>
        <v>60</v>
      </c>
      <c r="U51" s="253"/>
      <c r="V51" s="219"/>
      <c r="W51" s="219"/>
      <c r="X51" s="219"/>
      <c r="Y51" s="22"/>
    </row>
    <row r="52" spans="1:25" ht="39" customHeight="1">
      <c r="A52" s="249" t="s">
        <v>58</v>
      </c>
      <c r="B52" s="255" t="s">
        <v>19</v>
      </c>
      <c r="C52" s="179" t="s">
        <v>145</v>
      </c>
      <c r="D52" s="265" t="s">
        <v>69</v>
      </c>
      <c r="E52" s="232"/>
      <c r="F52" s="30" t="s">
        <v>62</v>
      </c>
      <c r="G52" s="50"/>
      <c r="H52" s="50"/>
      <c r="I52" s="50"/>
      <c r="J52" s="50"/>
      <c r="K52" s="185"/>
      <c r="L52" s="185"/>
      <c r="M52" s="31"/>
      <c r="N52" s="31"/>
      <c r="O52" s="13"/>
      <c r="P52" s="13"/>
      <c r="Q52" s="13"/>
      <c r="R52" s="13"/>
      <c r="S52" s="31"/>
      <c r="T52" s="50">
        <v>6</v>
      </c>
      <c r="U52" s="348" t="s">
        <v>85</v>
      </c>
      <c r="V52" s="257"/>
      <c r="W52" s="257"/>
      <c r="X52" s="257">
        <v>1</v>
      </c>
      <c r="Y52" s="22"/>
    </row>
    <row r="53" spans="1:25" ht="15" customHeight="1">
      <c r="A53" s="254"/>
      <c r="B53" s="256"/>
      <c r="C53" s="179"/>
      <c r="D53" s="266"/>
      <c r="E53" s="233"/>
      <c r="F53" s="12" t="s">
        <v>16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>
        <f>SUM(T52)</f>
        <v>6</v>
      </c>
      <c r="U53" s="253"/>
      <c r="V53" s="219"/>
      <c r="W53" s="219"/>
      <c r="X53" s="219"/>
      <c r="Y53" s="22"/>
    </row>
    <row r="54" spans="1:25" ht="39" customHeight="1">
      <c r="A54" s="249" t="s">
        <v>58</v>
      </c>
      <c r="B54" s="255" t="s">
        <v>19</v>
      </c>
      <c r="C54" s="179" t="s">
        <v>145</v>
      </c>
      <c r="D54" s="265" t="s">
        <v>70</v>
      </c>
      <c r="E54" s="232"/>
      <c r="F54" s="30" t="s">
        <v>62</v>
      </c>
      <c r="G54" s="50"/>
      <c r="H54" s="50"/>
      <c r="I54" s="50"/>
      <c r="J54" s="50"/>
      <c r="K54" s="185"/>
      <c r="L54" s="185"/>
      <c r="M54" s="31"/>
      <c r="N54" s="31"/>
      <c r="O54" s="13"/>
      <c r="P54" s="13"/>
      <c r="Q54" s="13"/>
      <c r="R54" s="13"/>
      <c r="S54" s="31"/>
      <c r="T54" s="31"/>
      <c r="U54" s="116" t="s">
        <v>146</v>
      </c>
      <c r="V54" s="110"/>
      <c r="W54" s="110"/>
      <c r="X54" s="117">
        <v>1</v>
      </c>
      <c r="Y54" s="22"/>
    </row>
    <row r="55" spans="1:25" ht="37.5" customHeight="1">
      <c r="A55" s="254"/>
      <c r="B55" s="256"/>
      <c r="C55" s="179"/>
      <c r="D55" s="266"/>
      <c r="E55" s="233"/>
      <c r="F55" s="12" t="s">
        <v>16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10"/>
      <c r="V55" s="110"/>
      <c r="W55" s="110"/>
      <c r="X55" s="110"/>
      <c r="Y55" s="22"/>
    </row>
    <row r="56" spans="1:25" ht="15.75" customHeight="1">
      <c r="A56" s="56" t="s">
        <v>58</v>
      </c>
      <c r="B56" s="57" t="s">
        <v>19</v>
      </c>
      <c r="C56" s="306" t="s">
        <v>20</v>
      </c>
      <c r="D56" s="307"/>
      <c r="E56" s="307"/>
      <c r="F56" s="308"/>
      <c r="G56" s="58">
        <f>SUM(G49,G47,G42,G45)</f>
        <v>21.799999999999997</v>
      </c>
      <c r="H56" s="58">
        <f>SUM(H49,H47,H42,H45)</f>
        <v>21.799999999999997</v>
      </c>
      <c r="I56" s="58">
        <f>SUM(I49,I47,I42,I45)</f>
        <v>0.6</v>
      </c>
      <c r="J56" s="58"/>
      <c r="K56" s="58">
        <f>SUM(K49,K47,K42,K45)</f>
        <v>22.2</v>
      </c>
      <c r="L56" s="58">
        <f>SUM(L49,L47,L42,L45)</f>
        <v>22.2</v>
      </c>
      <c r="M56" s="58"/>
      <c r="N56" s="58"/>
      <c r="O56" s="58"/>
      <c r="P56" s="58"/>
      <c r="Q56" s="58"/>
      <c r="R56" s="58"/>
      <c r="S56" s="58">
        <f>SUM(S49,S47,S42,S45)</f>
        <v>22.2</v>
      </c>
      <c r="T56" s="58">
        <f>SUM(T49,T47,T42,T45)</f>
        <v>22.2</v>
      </c>
      <c r="U56" s="112"/>
      <c r="V56" s="112"/>
      <c r="W56" s="112"/>
      <c r="X56" s="113"/>
      <c r="Y56" s="22"/>
    </row>
    <row r="57" spans="1:25" ht="15.75" customHeight="1">
      <c r="A57" s="55" t="s">
        <v>58</v>
      </c>
      <c r="B57" s="33" t="s">
        <v>58</v>
      </c>
      <c r="C57" s="245" t="s">
        <v>157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7"/>
      <c r="Y57" s="22"/>
    </row>
    <row r="58" spans="1:25" ht="15.75" customHeight="1">
      <c r="A58" s="249" t="s">
        <v>58</v>
      </c>
      <c r="B58" s="251" t="s">
        <v>58</v>
      </c>
      <c r="C58" s="311" t="s">
        <v>19</v>
      </c>
      <c r="D58" s="353" t="s">
        <v>168</v>
      </c>
      <c r="E58" s="232" t="s">
        <v>60</v>
      </c>
      <c r="F58" s="30" t="s">
        <v>61</v>
      </c>
      <c r="G58" s="50">
        <v>0.4</v>
      </c>
      <c r="H58" s="50">
        <v>0.4</v>
      </c>
      <c r="I58" s="50"/>
      <c r="J58" s="50"/>
      <c r="K58" s="50">
        <v>0.4</v>
      </c>
      <c r="L58" s="50">
        <v>0.4</v>
      </c>
      <c r="M58" s="50"/>
      <c r="N58" s="50"/>
      <c r="O58" s="13"/>
      <c r="P58" s="13"/>
      <c r="Q58" s="13"/>
      <c r="R58" s="13"/>
      <c r="S58" s="50">
        <v>1.7</v>
      </c>
      <c r="T58" s="50">
        <v>1.7</v>
      </c>
      <c r="U58" s="423" t="s">
        <v>166</v>
      </c>
      <c r="V58" s="258">
        <v>1439</v>
      </c>
      <c r="W58" s="258">
        <v>1439</v>
      </c>
      <c r="X58" s="258">
        <v>1439</v>
      </c>
      <c r="Y58" s="22"/>
    </row>
    <row r="59" spans="1:25" ht="77.25" customHeight="1">
      <c r="A59" s="250"/>
      <c r="B59" s="251"/>
      <c r="C59" s="312"/>
      <c r="D59" s="354"/>
      <c r="E59" s="233"/>
      <c r="F59" s="12" t="s">
        <v>16</v>
      </c>
      <c r="G59" s="13">
        <f>SUM(G58)</f>
        <v>0.4</v>
      </c>
      <c r="H59" s="13">
        <f>SUM(H58)</f>
        <v>0.4</v>
      </c>
      <c r="I59" s="13"/>
      <c r="J59" s="13"/>
      <c r="K59" s="13">
        <f>SUM(K58)</f>
        <v>0.4</v>
      </c>
      <c r="L59" s="13">
        <f>SUM(L58)</f>
        <v>0.4</v>
      </c>
      <c r="M59" s="13"/>
      <c r="N59" s="13"/>
      <c r="O59" s="13"/>
      <c r="P59" s="13"/>
      <c r="Q59" s="13"/>
      <c r="R59" s="13"/>
      <c r="S59" s="13">
        <f>SUM(S58)</f>
        <v>1.7</v>
      </c>
      <c r="T59" s="13">
        <f>SUM(T58)</f>
        <v>1.7</v>
      </c>
      <c r="U59" s="424"/>
      <c r="V59" s="259"/>
      <c r="W59" s="259"/>
      <c r="X59" s="259"/>
      <c r="Y59" s="22"/>
    </row>
    <row r="60" spans="1:25" ht="15.75" customHeight="1">
      <c r="A60" s="56" t="s">
        <v>58</v>
      </c>
      <c r="B60" s="57" t="s">
        <v>58</v>
      </c>
      <c r="C60" s="306" t="s">
        <v>20</v>
      </c>
      <c r="D60" s="307"/>
      <c r="E60" s="307"/>
      <c r="F60" s="308"/>
      <c r="G60" s="58">
        <f>SUM(G59)</f>
        <v>0.4</v>
      </c>
      <c r="H60" s="58">
        <f>SUM(H59)</f>
        <v>0.4</v>
      </c>
      <c r="I60" s="58"/>
      <c r="J60" s="58"/>
      <c r="K60" s="58">
        <f>SUM(K59)</f>
        <v>0.4</v>
      </c>
      <c r="L60" s="58">
        <f>SUM(L59)</f>
        <v>0.4</v>
      </c>
      <c r="M60" s="58"/>
      <c r="N60" s="58"/>
      <c r="O60" s="58"/>
      <c r="P60" s="58"/>
      <c r="Q60" s="58"/>
      <c r="R60" s="58"/>
      <c r="S60" s="58">
        <f>SUM(S59)</f>
        <v>1.7</v>
      </c>
      <c r="T60" s="58">
        <f>SUM(T59)</f>
        <v>1.7</v>
      </c>
      <c r="U60" s="112"/>
      <c r="V60" s="112"/>
      <c r="W60" s="112"/>
      <c r="X60" s="113"/>
      <c r="Y60" s="22"/>
    </row>
    <row r="61" spans="1:25" ht="15.75" customHeight="1">
      <c r="A61" s="55" t="s">
        <v>58</v>
      </c>
      <c r="B61" s="33" t="s">
        <v>59</v>
      </c>
      <c r="C61" s="245" t="s">
        <v>158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7"/>
      <c r="Y61" s="22"/>
    </row>
    <row r="62" spans="1:25" ht="15.75" customHeight="1">
      <c r="A62" s="249" t="s">
        <v>58</v>
      </c>
      <c r="B62" s="251" t="s">
        <v>59</v>
      </c>
      <c r="C62" s="311" t="s">
        <v>19</v>
      </c>
      <c r="D62" s="353" t="s">
        <v>165</v>
      </c>
      <c r="E62" s="232" t="s">
        <v>60</v>
      </c>
      <c r="F62" s="30" t="s">
        <v>66</v>
      </c>
      <c r="G62" s="50">
        <v>3.7</v>
      </c>
      <c r="H62" s="50">
        <v>3.7</v>
      </c>
      <c r="I62" s="50"/>
      <c r="J62" s="50"/>
      <c r="K62" s="50">
        <v>3.7</v>
      </c>
      <c r="L62" s="50">
        <v>3.7</v>
      </c>
      <c r="M62" s="50"/>
      <c r="N62" s="50"/>
      <c r="O62" s="13"/>
      <c r="P62" s="13"/>
      <c r="Q62" s="13"/>
      <c r="R62" s="13"/>
      <c r="S62" s="50">
        <v>1.7</v>
      </c>
      <c r="T62" s="50">
        <v>1.7</v>
      </c>
      <c r="U62" s="423" t="s">
        <v>167</v>
      </c>
      <c r="V62" s="258">
        <v>20</v>
      </c>
      <c r="W62" s="258">
        <v>20</v>
      </c>
      <c r="X62" s="258">
        <v>20</v>
      </c>
      <c r="Y62" s="22"/>
    </row>
    <row r="63" spans="1:25" ht="48" customHeight="1">
      <c r="A63" s="250"/>
      <c r="B63" s="251"/>
      <c r="C63" s="312"/>
      <c r="D63" s="354"/>
      <c r="E63" s="233"/>
      <c r="F63" s="12" t="s">
        <v>16</v>
      </c>
      <c r="G63" s="13">
        <f>SUM(G62)</f>
        <v>3.7</v>
      </c>
      <c r="H63" s="13">
        <f>SUM(H62)</f>
        <v>3.7</v>
      </c>
      <c r="I63" s="13"/>
      <c r="J63" s="13"/>
      <c r="K63" s="13">
        <f>SUM(K62)</f>
        <v>3.7</v>
      </c>
      <c r="L63" s="13">
        <f>SUM(L62)</f>
        <v>3.7</v>
      </c>
      <c r="M63" s="13"/>
      <c r="N63" s="13"/>
      <c r="O63" s="13"/>
      <c r="P63" s="13"/>
      <c r="Q63" s="13"/>
      <c r="R63" s="13"/>
      <c r="S63" s="13">
        <f>SUM(S62)</f>
        <v>1.7</v>
      </c>
      <c r="T63" s="13">
        <f>SUM(T62)</f>
        <v>1.7</v>
      </c>
      <c r="U63" s="424"/>
      <c r="V63" s="259"/>
      <c r="W63" s="259"/>
      <c r="X63" s="259"/>
      <c r="Y63" s="22"/>
    </row>
    <row r="64" spans="1:25" ht="15.75" customHeight="1">
      <c r="A64" s="56" t="s">
        <v>58</v>
      </c>
      <c r="B64" s="57" t="s">
        <v>59</v>
      </c>
      <c r="C64" s="306" t="s">
        <v>20</v>
      </c>
      <c r="D64" s="307"/>
      <c r="E64" s="307"/>
      <c r="F64" s="308"/>
      <c r="G64" s="58">
        <f>SUM(G63)</f>
        <v>3.7</v>
      </c>
      <c r="H64" s="58">
        <f>SUM(H63)</f>
        <v>3.7</v>
      </c>
      <c r="I64" s="58"/>
      <c r="J64" s="58"/>
      <c r="K64" s="58">
        <f>SUM(K63)</f>
        <v>3.7</v>
      </c>
      <c r="L64" s="58">
        <f>SUM(L63)</f>
        <v>3.7</v>
      </c>
      <c r="M64" s="58"/>
      <c r="N64" s="58"/>
      <c r="O64" s="58"/>
      <c r="P64" s="58"/>
      <c r="Q64" s="58"/>
      <c r="R64" s="58"/>
      <c r="S64" s="58">
        <f>SUM(S63)</f>
        <v>1.7</v>
      </c>
      <c r="T64" s="58">
        <f>SUM(T63)</f>
        <v>1.7</v>
      </c>
      <c r="U64" s="112"/>
      <c r="V64" s="112"/>
      <c r="W64" s="112"/>
      <c r="X64" s="113"/>
      <c r="Y64" s="22"/>
    </row>
    <row r="65" spans="1:25" ht="16.5" customHeight="1">
      <c r="A65" s="52" t="s">
        <v>58</v>
      </c>
      <c r="B65" s="319" t="s">
        <v>21</v>
      </c>
      <c r="C65" s="320"/>
      <c r="D65" s="320"/>
      <c r="E65" s="320"/>
      <c r="F65" s="321"/>
      <c r="G65" s="17">
        <f>SUM(G64,G60,G56)</f>
        <v>25.9</v>
      </c>
      <c r="H65" s="17">
        <f>SUM(H64,H60,H56)</f>
        <v>25.9</v>
      </c>
      <c r="I65" s="17">
        <f>SUM(I64,I60,I56)</f>
        <v>0.6</v>
      </c>
      <c r="J65" s="17"/>
      <c r="K65" s="17">
        <f>SUM(K64,K60,K56)</f>
        <v>26.3</v>
      </c>
      <c r="L65" s="17">
        <f>SUM(L64,L60,L56)</f>
        <v>26.3</v>
      </c>
      <c r="M65" s="17"/>
      <c r="N65" s="17"/>
      <c r="O65" s="17"/>
      <c r="P65" s="17"/>
      <c r="Q65" s="17"/>
      <c r="R65" s="17"/>
      <c r="S65" s="17">
        <f>SUM(S56)</f>
        <v>22.2</v>
      </c>
      <c r="T65" s="17">
        <f>SUM(T56)</f>
        <v>22.2</v>
      </c>
      <c r="U65" s="111"/>
      <c r="V65" s="111"/>
      <c r="W65" s="111"/>
      <c r="X65" s="111"/>
      <c r="Y65" s="22"/>
    </row>
    <row r="66" spans="1:25" ht="16.5" customHeight="1">
      <c r="A66" s="51" t="s">
        <v>59</v>
      </c>
      <c r="B66" s="324" t="s">
        <v>71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6"/>
      <c r="Y66" s="22"/>
    </row>
    <row r="67" spans="1:25" ht="16.5" customHeight="1">
      <c r="A67" s="32" t="s">
        <v>59</v>
      </c>
      <c r="B67" s="144" t="s">
        <v>19</v>
      </c>
      <c r="C67" s="260" t="s">
        <v>159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2"/>
      <c r="Y67" s="22"/>
    </row>
    <row r="68" spans="1:25" ht="45" customHeight="1">
      <c r="A68" s="249" t="s">
        <v>59</v>
      </c>
      <c r="B68" s="251" t="s">
        <v>19</v>
      </c>
      <c r="C68" s="234" t="s">
        <v>19</v>
      </c>
      <c r="D68" s="353" t="s">
        <v>161</v>
      </c>
      <c r="E68" s="232"/>
      <c r="F68" s="30" t="s">
        <v>66</v>
      </c>
      <c r="G68" s="50">
        <v>0.1</v>
      </c>
      <c r="H68" s="50">
        <v>0.1</v>
      </c>
      <c r="I68" s="50"/>
      <c r="J68" s="50"/>
      <c r="K68" s="50">
        <v>0.1</v>
      </c>
      <c r="L68" s="50">
        <v>0.1</v>
      </c>
      <c r="M68" s="31"/>
      <c r="N68" s="31"/>
      <c r="O68" s="13"/>
      <c r="P68" s="13"/>
      <c r="Q68" s="13"/>
      <c r="R68" s="13"/>
      <c r="S68" s="50">
        <v>0.1</v>
      </c>
      <c r="T68" s="50">
        <v>0.1</v>
      </c>
      <c r="U68" s="190" t="s">
        <v>162</v>
      </c>
      <c r="V68" s="191">
        <v>5</v>
      </c>
      <c r="W68" s="191">
        <v>5</v>
      </c>
      <c r="X68" s="191">
        <v>5</v>
      </c>
      <c r="Y68" s="22"/>
    </row>
    <row r="69" spans="1:25" ht="46.5" customHeight="1">
      <c r="A69" s="254"/>
      <c r="B69" s="256"/>
      <c r="C69" s="236"/>
      <c r="D69" s="354"/>
      <c r="E69" s="233"/>
      <c r="F69" s="12" t="s">
        <v>16</v>
      </c>
      <c r="G69" s="13">
        <f>SUM(G68)</f>
        <v>0.1</v>
      </c>
      <c r="H69" s="13">
        <f>SUM(H68)</f>
        <v>0.1</v>
      </c>
      <c r="I69" s="13"/>
      <c r="J69" s="13"/>
      <c r="K69" s="13">
        <f>SUM(K68)</f>
        <v>0.1</v>
      </c>
      <c r="L69" s="13">
        <f>SUM(L68)</f>
        <v>0.1</v>
      </c>
      <c r="M69" s="13"/>
      <c r="N69" s="13"/>
      <c r="O69" s="13"/>
      <c r="P69" s="13"/>
      <c r="Q69" s="13"/>
      <c r="R69" s="13"/>
      <c r="S69" s="13">
        <f>SUM(S68)</f>
        <v>0.1</v>
      </c>
      <c r="T69" s="13">
        <f>SUM(T68)</f>
        <v>0.1</v>
      </c>
      <c r="U69" s="190" t="s">
        <v>163</v>
      </c>
      <c r="V69" s="191">
        <v>3000</v>
      </c>
      <c r="W69" s="191">
        <v>3000</v>
      </c>
      <c r="X69" s="191">
        <v>3000</v>
      </c>
      <c r="Y69" s="22"/>
    </row>
    <row r="70" spans="1:25" ht="15.75" customHeight="1">
      <c r="A70" s="56" t="s">
        <v>59</v>
      </c>
      <c r="B70" s="57" t="s">
        <v>19</v>
      </c>
      <c r="C70" s="306" t="s">
        <v>20</v>
      </c>
      <c r="D70" s="307"/>
      <c r="E70" s="307"/>
      <c r="F70" s="308"/>
      <c r="G70" s="58">
        <f>SUM(G69)</f>
        <v>0.1</v>
      </c>
      <c r="H70" s="58">
        <f>SUM(H69)</f>
        <v>0.1</v>
      </c>
      <c r="I70" s="58"/>
      <c r="J70" s="58"/>
      <c r="K70" s="58">
        <f>SUM(K69)</f>
        <v>0.1</v>
      </c>
      <c r="L70" s="58">
        <f>SUM(L69)</f>
        <v>0.1</v>
      </c>
      <c r="M70" s="58"/>
      <c r="N70" s="61"/>
      <c r="O70" s="61"/>
      <c r="P70" s="62"/>
      <c r="Q70" s="62"/>
      <c r="R70" s="58"/>
      <c r="S70" s="58">
        <f>SUM(S67,S65,S61,S69)</f>
        <v>22.3</v>
      </c>
      <c r="T70" s="58">
        <f>SUM(T67,T65,T61,T69)</f>
        <v>22.3</v>
      </c>
      <c r="U70" s="112"/>
      <c r="V70" s="112"/>
      <c r="W70" s="112"/>
      <c r="X70" s="113"/>
      <c r="Y70" s="22"/>
    </row>
    <row r="71" spans="1:25" ht="15.75" customHeight="1">
      <c r="A71" s="32" t="s">
        <v>59</v>
      </c>
      <c r="B71" s="144" t="s">
        <v>58</v>
      </c>
      <c r="C71" s="260" t="s">
        <v>122</v>
      </c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2"/>
      <c r="Y71" s="22"/>
    </row>
    <row r="72" spans="1:25" ht="70.5" customHeight="1">
      <c r="A72" s="249" t="s">
        <v>59</v>
      </c>
      <c r="B72" s="251" t="s">
        <v>58</v>
      </c>
      <c r="C72" s="234" t="s">
        <v>19</v>
      </c>
      <c r="D72" s="265" t="s">
        <v>72</v>
      </c>
      <c r="E72" s="232"/>
      <c r="F72" s="30" t="s">
        <v>66</v>
      </c>
      <c r="G72" s="50"/>
      <c r="H72" s="50"/>
      <c r="I72" s="50"/>
      <c r="J72" s="50"/>
      <c r="K72" s="50">
        <v>20</v>
      </c>
      <c r="L72" s="50">
        <v>20</v>
      </c>
      <c r="M72" s="31"/>
      <c r="N72" s="31"/>
      <c r="O72" s="13"/>
      <c r="P72" s="13"/>
      <c r="Q72" s="13"/>
      <c r="R72" s="13"/>
      <c r="S72" s="50">
        <v>20</v>
      </c>
      <c r="T72" s="50">
        <v>20</v>
      </c>
      <c r="U72" s="116" t="s">
        <v>95</v>
      </c>
      <c r="V72" s="117">
        <v>30</v>
      </c>
      <c r="W72" s="117">
        <v>30</v>
      </c>
      <c r="X72" s="117">
        <v>30</v>
      </c>
      <c r="Y72" s="22"/>
    </row>
    <row r="73" spans="1:25" ht="36">
      <c r="A73" s="254"/>
      <c r="B73" s="256"/>
      <c r="C73" s="236"/>
      <c r="D73" s="266"/>
      <c r="E73" s="233"/>
      <c r="F73" s="12" t="s">
        <v>16</v>
      </c>
      <c r="G73" s="13"/>
      <c r="H73" s="13"/>
      <c r="I73" s="13"/>
      <c r="J73" s="13"/>
      <c r="K73" s="13">
        <f>SUM(K72)</f>
        <v>20</v>
      </c>
      <c r="L73" s="13">
        <f>SUM(L72)</f>
        <v>20</v>
      </c>
      <c r="M73" s="13"/>
      <c r="N73" s="13"/>
      <c r="O73" s="13"/>
      <c r="P73" s="13"/>
      <c r="Q73" s="13"/>
      <c r="R73" s="13"/>
      <c r="S73" s="13">
        <f>SUM(S72)</f>
        <v>20</v>
      </c>
      <c r="T73" s="13">
        <f>SUM(T72)</f>
        <v>20</v>
      </c>
      <c r="U73" s="116" t="s">
        <v>96</v>
      </c>
      <c r="V73" s="117">
        <v>3</v>
      </c>
      <c r="W73" s="117">
        <v>3</v>
      </c>
      <c r="X73" s="117">
        <v>3</v>
      </c>
      <c r="Y73" s="22"/>
    </row>
    <row r="74" spans="1:25" ht="36">
      <c r="A74" s="249" t="s">
        <v>59</v>
      </c>
      <c r="B74" s="251" t="s">
        <v>58</v>
      </c>
      <c r="C74" s="234" t="s">
        <v>58</v>
      </c>
      <c r="D74" s="265" t="s">
        <v>150</v>
      </c>
      <c r="E74" s="232"/>
      <c r="F74" s="30" t="s">
        <v>68</v>
      </c>
      <c r="G74" s="50">
        <v>7.6</v>
      </c>
      <c r="H74" s="50">
        <v>7.6</v>
      </c>
      <c r="I74" s="50"/>
      <c r="J74" s="50"/>
      <c r="K74" s="50">
        <v>2</v>
      </c>
      <c r="L74" s="50">
        <v>2</v>
      </c>
      <c r="M74" s="31"/>
      <c r="N74" s="31"/>
      <c r="O74" s="13"/>
      <c r="P74" s="13"/>
      <c r="Q74" s="13"/>
      <c r="R74" s="13"/>
      <c r="S74" s="50"/>
      <c r="T74" s="50"/>
      <c r="U74" s="116" t="s">
        <v>95</v>
      </c>
      <c r="V74" s="117">
        <v>60</v>
      </c>
      <c r="W74" s="117"/>
      <c r="X74" s="117"/>
      <c r="Y74" s="22"/>
    </row>
    <row r="75" spans="1:25" ht="55.5" customHeight="1">
      <c r="A75" s="254"/>
      <c r="B75" s="256"/>
      <c r="C75" s="236"/>
      <c r="D75" s="266"/>
      <c r="E75" s="233"/>
      <c r="F75" s="12" t="s">
        <v>16</v>
      </c>
      <c r="G75" s="13">
        <f>SUM(G74)</f>
        <v>7.6</v>
      </c>
      <c r="H75" s="13">
        <f>SUM(H74)</f>
        <v>7.6</v>
      </c>
      <c r="I75" s="13"/>
      <c r="J75" s="13"/>
      <c r="K75" s="13">
        <v>2</v>
      </c>
      <c r="L75" s="13">
        <v>2</v>
      </c>
      <c r="M75" s="13"/>
      <c r="N75" s="13"/>
      <c r="O75" s="13"/>
      <c r="P75" s="13"/>
      <c r="Q75" s="13"/>
      <c r="R75" s="13"/>
      <c r="S75" s="13">
        <f>SUM(S74)</f>
        <v>0</v>
      </c>
      <c r="T75" s="13">
        <f>SUM(T74)</f>
        <v>0</v>
      </c>
      <c r="U75" s="116" t="s">
        <v>96</v>
      </c>
      <c r="V75" s="117">
        <v>3</v>
      </c>
      <c r="W75" s="117">
        <v>3</v>
      </c>
      <c r="X75" s="117">
        <v>3</v>
      </c>
      <c r="Y75" s="22"/>
    </row>
    <row r="76" spans="1:25" ht="69.75" customHeight="1">
      <c r="A76" s="249" t="s">
        <v>59</v>
      </c>
      <c r="B76" s="255" t="s">
        <v>58</v>
      </c>
      <c r="C76" s="234" t="s">
        <v>59</v>
      </c>
      <c r="D76" s="265" t="s">
        <v>149</v>
      </c>
      <c r="E76" s="232"/>
      <c r="F76" s="30" t="s">
        <v>68</v>
      </c>
      <c r="G76" s="50">
        <v>8.5</v>
      </c>
      <c r="H76" s="50">
        <v>8.5</v>
      </c>
      <c r="I76" s="50"/>
      <c r="J76" s="50"/>
      <c r="K76" s="50">
        <v>10</v>
      </c>
      <c r="L76" s="50">
        <v>10</v>
      </c>
      <c r="M76" s="31"/>
      <c r="N76" s="31"/>
      <c r="O76" s="13"/>
      <c r="P76" s="13"/>
      <c r="Q76" s="13"/>
      <c r="R76" s="13"/>
      <c r="S76" s="50">
        <v>10</v>
      </c>
      <c r="T76" s="50">
        <v>10</v>
      </c>
      <c r="U76" s="116" t="s">
        <v>96</v>
      </c>
      <c r="V76" s="117">
        <v>6</v>
      </c>
      <c r="W76" s="117">
        <v>7</v>
      </c>
      <c r="X76" s="117">
        <v>7</v>
      </c>
      <c r="Y76" s="22"/>
    </row>
    <row r="77" spans="1:25" ht="34.5" customHeight="1">
      <c r="A77" s="254"/>
      <c r="B77" s="256"/>
      <c r="C77" s="236"/>
      <c r="D77" s="266"/>
      <c r="E77" s="233"/>
      <c r="F77" s="12" t="s">
        <v>16</v>
      </c>
      <c r="G77" s="13">
        <f>SUM(G76)</f>
        <v>8.5</v>
      </c>
      <c r="H77" s="13">
        <f>SUM(H76)</f>
        <v>8.5</v>
      </c>
      <c r="I77" s="13"/>
      <c r="J77" s="13"/>
      <c r="K77" s="13">
        <f>SUM(K76)</f>
        <v>10</v>
      </c>
      <c r="L77" s="13">
        <f>SUM(L76)</f>
        <v>10</v>
      </c>
      <c r="M77" s="13"/>
      <c r="N77" s="13"/>
      <c r="O77" s="13"/>
      <c r="P77" s="13"/>
      <c r="Q77" s="13"/>
      <c r="R77" s="13"/>
      <c r="S77" s="13">
        <f>SUM(S76)</f>
        <v>10</v>
      </c>
      <c r="T77" s="13">
        <f>SUM(T76)</f>
        <v>10</v>
      </c>
      <c r="U77" s="116" t="s">
        <v>96</v>
      </c>
      <c r="V77" s="117">
        <v>8</v>
      </c>
      <c r="W77" s="117">
        <v>8</v>
      </c>
      <c r="X77" s="117">
        <v>8</v>
      </c>
      <c r="Y77" s="22"/>
    </row>
    <row r="78" spans="1:25" ht="54.75" customHeight="1">
      <c r="A78" s="249" t="s">
        <v>59</v>
      </c>
      <c r="B78" s="255" t="s">
        <v>58</v>
      </c>
      <c r="C78" s="234" t="s">
        <v>73</v>
      </c>
      <c r="D78" s="265" t="s">
        <v>148</v>
      </c>
      <c r="E78" s="232"/>
      <c r="F78" s="30" t="s">
        <v>68</v>
      </c>
      <c r="G78" s="50">
        <v>1.1</v>
      </c>
      <c r="H78" s="50">
        <v>1.1</v>
      </c>
      <c r="I78" s="50"/>
      <c r="J78" s="50"/>
      <c r="K78" s="50">
        <v>1.1</v>
      </c>
      <c r="L78" s="50">
        <v>1.1</v>
      </c>
      <c r="M78" s="50"/>
      <c r="N78" s="31"/>
      <c r="O78" s="13"/>
      <c r="P78" s="13"/>
      <c r="Q78" s="13"/>
      <c r="R78" s="13"/>
      <c r="S78" s="50">
        <v>2</v>
      </c>
      <c r="T78" s="50">
        <v>2</v>
      </c>
      <c r="U78" s="116" t="s">
        <v>95</v>
      </c>
      <c r="V78" s="117">
        <v>1</v>
      </c>
      <c r="W78" s="117">
        <v>5</v>
      </c>
      <c r="X78" s="117">
        <v>5</v>
      </c>
      <c r="Y78" s="22"/>
    </row>
    <row r="79" spans="1:25" ht="36">
      <c r="A79" s="254"/>
      <c r="B79" s="256"/>
      <c r="C79" s="236"/>
      <c r="D79" s="266"/>
      <c r="E79" s="233"/>
      <c r="F79" s="12" t="s">
        <v>16</v>
      </c>
      <c r="G79" s="13">
        <f>SUM(G78)</f>
        <v>1.1</v>
      </c>
      <c r="H79" s="13">
        <f>SUM(H78)</f>
        <v>1.1</v>
      </c>
      <c r="I79" s="13"/>
      <c r="J79" s="13"/>
      <c r="K79" s="13">
        <f>SUM(K78)</f>
        <v>1.1</v>
      </c>
      <c r="L79" s="13">
        <f>SUM(L78)</f>
        <v>1.1</v>
      </c>
      <c r="M79" s="13"/>
      <c r="N79" s="13"/>
      <c r="O79" s="13"/>
      <c r="P79" s="13"/>
      <c r="Q79" s="13"/>
      <c r="R79" s="13"/>
      <c r="S79" s="13">
        <f>SUM(S78)</f>
        <v>2</v>
      </c>
      <c r="T79" s="13">
        <f>SUM(T78)</f>
        <v>2</v>
      </c>
      <c r="U79" s="116" t="s">
        <v>90</v>
      </c>
      <c r="V79" s="117">
        <v>20</v>
      </c>
      <c r="W79" s="117">
        <v>20</v>
      </c>
      <c r="X79" s="117">
        <v>20</v>
      </c>
      <c r="Y79" s="22"/>
    </row>
    <row r="80" spans="1:25" ht="24" customHeight="1">
      <c r="A80" s="249" t="s">
        <v>59</v>
      </c>
      <c r="B80" s="255" t="s">
        <v>58</v>
      </c>
      <c r="C80" s="234" t="s">
        <v>133</v>
      </c>
      <c r="D80" s="265" t="s">
        <v>98</v>
      </c>
      <c r="E80" s="232"/>
      <c r="F80" s="30" t="s">
        <v>68</v>
      </c>
      <c r="G80" s="50">
        <v>25</v>
      </c>
      <c r="H80" s="50">
        <v>25</v>
      </c>
      <c r="I80" s="50"/>
      <c r="J80" s="50"/>
      <c r="K80" s="50">
        <v>25</v>
      </c>
      <c r="L80" s="50">
        <v>25</v>
      </c>
      <c r="M80" s="31"/>
      <c r="N80" s="31"/>
      <c r="O80" s="13"/>
      <c r="P80" s="13"/>
      <c r="Q80" s="13"/>
      <c r="R80" s="13"/>
      <c r="S80" s="50">
        <v>25</v>
      </c>
      <c r="T80" s="50">
        <v>25</v>
      </c>
      <c r="U80" s="116" t="s">
        <v>86</v>
      </c>
      <c r="V80" s="117">
        <v>2</v>
      </c>
      <c r="W80" s="117">
        <v>2</v>
      </c>
      <c r="X80" s="117">
        <v>2</v>
      </c>
      <c r="Y80" s="22"/>
    </row>
    <row r="81" spans="1:25" ht="35.25" customHeight="1">
      <c r="A81" s="254"/>
      <c r="B81" s="256"/>
      <c r="C81" s="236"/>
      <c r="D81" s="266"/>
      <c r="E81" s="233"/>
      <c r="F81" s="12" t="s">
        <v>16</v>
      </c>
      <c r="G81" s="13">
        <f>SUM(G80)</f>
        <v>25</v>
      </c>
      <c r="H81" s="13">
        <f>SUM(H80)</f>
        <v>25</v>
      </c>
      <c r="I81" s="13"/>
      <c r="J81" s="13"/>
      <c r="K81" s="13">
        <f>SUM(K80)</f>
        <v>25</v>
      </c>
      <c r="L81" s="13">
        <f>SUM(L80)</f>
        <v>25</v>
      </c>
      <c r="M81" s="13"/>
      <c r="N81" s="13"/>
      <c r="O81" s="13"/>
      <c r="P81" s="13"/>
      <c r="Q81" s="13"/>
      <c r="R81" s="13"/>
      <c r="S81" s="13">
        <f>SUM(S80)</f>
        <v>25</v>
      </c>
      <c r="T81" s="13">
        <f>SUM(T80)</f>
        <v>25</v>
      </c>
      <c r="U81" s="116" t="s">
        <v>87</v>
      </c>
      <c r="V81" s="117">
        <v>5</v>
      </c>
      <c r="W81" s="117">
        <v>5</v>
      </c>
      <c r="X81" s="117">
        <v>5</v>
      </c>
      <c r="Y81" s="22"/>
    </row>
    <row r="82" spans="1:25" ht="15.75" customHeight="1">
      <c r="A82" s="56" t="s">
        <v>59</v>
      </c>
      <c r="B82" s="57" t="s">
        <v>58</v>
      </c>
      <c r="C82" s="306" t="s">
        <v>20</v>
      </c>
      <c r="D82" s="307"/>
      <c r="E82" s="307"/>
      <c r="F82" s="308"/>
      <c r="G82" s="58">
        <f>SUM(G79,G77,G73,G81,G75)</f>
        <v>42.2</v>
      </c>
      <c r="H82" s="58">
        <f>SUM(H79,H77,H73,H81,H75)</f>
        <v>42.2</v>
      </c>
      <c r="I82" s="58"/>
      <c r="J82" s="58"/>
      <c r="K82" s="58">
        <f>SUM(K79,K77,K73,K81,K75)</f>
        <v>58.1</v>
      </c>
      <c r="L82" s="58">
        <f>SUM(L79,L77,L73,L81,L75)</f>
        <v>58.1</v>
      </c>
      <c r="M82" s="58"/>
      <c r="N82" s="61"/>
      <c r="O82" s="61"/>
      <c r="P82" s="62"/>
      <c r="Q82" s="62"/>
      <c r="R82" s="58"/>
      <c r="S82" s="58">
        <f>SUM(S79,S77,S73,S81)</f>
        <v>57</v>
      </c>
      <c r="T82" s="58">
        <f>SUM(T79,T77,T73,T81)</f>
        <v>57</v>
      </c>
      <c r="U82" s="112"/>
      <c r="V82" s="112"/>
      <c r="W82" s="112"/>
      <c r="X82" s="113"/>
      <c r="Y82" s="22"/>
    </row>
    <row r="83" spans="1:25" ht="15.75" customHeight="1">
      <c r="A83" s="52" t="s">
        <v>59</v>
      </c>
      <c r="B83" s="319" t="s">
        <v>21</v>
      </c>
      <c r="C83" s="320"/>
      <c r="D83" s="320"/>
      <c r="E83" s="320"/>
      <c r="F83" s="321"/>
      <c r="G83" s="17">
        <f>SUM(G70,G82)</f>
        <v>42.300000000000004</v>
      </c>
      <c r="H83" s="17">
        <f>SUM(H70,H82)</f>
        <v>42.300000000000004</v>
      </c>
      <c r="I83" s="17"/>
      <c r="J83" s="17"/>
      <c r="K83" s="17">
        <f>SUM(K70,K82)</f>
        <v>58.2</v>
      </c>
      <c r="L83" s="17">
        <f>SUM(L70,L82)</f>
        <v>58.2</v>
      </c>
      <c r="M83" s="17"/>
      <c r="N83" s="17"/>
      <c r="O83" s="17"/>
      <c r="P83" s="17"/>
      <c r="Q83" s="17"/>
      <c r="R83" s="17"/>
      <c r="S83" s="17">
        <f>SUM(S82)</f>
        <v>57</v>
      </c>
      <c r="T83" s="17">
        <f>SUM(T82)</f>
        <v>57</v>
      </c>
      <c r="U83" s="111"/>
      <c r="V83" s="111"/>
      <c r="W83" s="111"/>
      <c r="X83" s="111"/>
      <c r="Y83" s="22"/>
    </row>
    <row r="84" spans="1:25" ht="15.75" customHeight="1">
      <c r="A84" s="51" t="s">
        <v>73</v>
      </c>
      <c r="B84" s="248" t="s">
        <v>123</v>
      </c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2"/>
    </row>
    <row r="85" spans="1:25" ht="15.75" customHeight="1">
      <c r="A85" s="55" t="s">
        <v>73</v>
      </c>
      <c r="B85" s="33" t="s">
        <v>19</v>
      </c>
      <c r="C85" s="245" t="s">
        <v>75</v>
      </c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7"/>
      <c r="Y85" s="22"/>
    </row>
    <row r="86" spans="1:25" ht="125.25" customHeight="1">
      <c r="A86" s="249" t="s">
        <v>73</v>
      </c>
      <c r="B86" s="255" t="s">
        <v>19</v>
      </c>
      <c r="C86" s="235" t="s">
        <v>19</v>
      </c>
      <c r="D86" s="284" t="s">
        <v>76</v>
      </c>
      <c r="E86" s="222"/>
      <c r="F86" s="176" t="s">
        <v>62</v>
      </c>
      <c r="G86" s="42">
        <v>1.9</v>
      </c>
      <c r="H86" s="43">
        <v>1.9</v>
      </c>
      <c r="I86" s="70"/>
      <c r="J86" s="48"/>
      <c r="K86" s="192">
        <v>2</v>
      </c>
      <c r="L86" s="194">
        <v>2</v>
      </c>
      <c r="M86" s="192"/>
      <c r="N86" s="192"/>
      <c r="O86" s="85"/>
      <c r="P86" s="40"/>
      <c r="Q86" s="40"/>
      <c r="R86" s="89"/>
      <c r="S86" s="74">
        <v>256</v>
      </c>
      <c r="T86" s="48"/>
      <c r="U86" s="226" t="s">
        <v>92</v>
      </c>
      <c r="V86" s="218"/>
      <c r="W86" s="218">
        <v>5</v>
      </c>
      <c r="X86" s="218"/>
      <c r="Y86" s="22"/>
    </row>
    <row r="87" spans="1:25" ht="27.75" customHeight="1">
      <c r="A87" s="254"/>
      <c r="B87" s="256"/>
      <c r="C87" s="236"/>
      <c r="D87" s="266"/>
      <c r="E87" s="233"/>
      <c r="F87" s="12" t="s">
        <v>16</v>
      </c>
      <c r="G87" s="198">
        <f>SUM(G86)</f>
        <v>1.9</v>
      </c>
      <c r="H87" s="69">
        <f>SUM(H86)</f>
        <v>1.9</v>
      </c>
      <c r="I87" s="73"/>
      <c r="J87" s="73"/>
      <c r="K87" s="73">
        <f>SUM(K86)</f>
        <v>2</v>
      </c>
      <c r="L87" s="68">
        <f>SUM(L86)</f>
        <v>2</v>
      </c>
      <c r="M87" s="67"/>
      <c r="N87" s="67"/>
      <c r="O87" s="66"/>
      <c r="P87" s="13"/>
      <c r="Q87" s="13"/>
      <c r="R87" s="90"/>
      <c r="S87" s="73">
        <f>SUM(S86)</f>
        <v>256</v>
      </c>
      <c r="T87" s="94"/>
      <c r="U87" s="227"/>
      <c r="V87" s="219"/>
      <c r="W87" s="219"/>
      <c r="X87" s="219"/>
      <c r="Y87" s="22"/>
    </row>
    <row r="88" spans="1:25" ht="27.75" customHeight="1">
      <c r="A88" s="297" t="s">
        <v>73</v>
      </c>
      <c r="B88" s="303" t="s">
        <v>19</v>
      </c>
      <c r="C88" s="300" t="s">
        <v>19</v>
      </c>
      <c r="D88" s="280" t="s">
        <v>77</v>
      </c>
      <c r="E88" s="294"/>
      <c r="F88" s="63" t="s">
        <v>62</v>
      </c>
      <c r="G88" s="42"/>
      <c r="H88" s="43"/>
      <c r="I88" s="70"/>
      <c r="J88" s="34"/>
      <c r="K88" s="192"/>
      <c r="L88" s="194"/>
      <c r="M88" s="192"/>
      <c r="N88" s="192"/>
      <c r="O88" s="85"/>
      <c r="P88" s="40"/>
      <c r="Q88" s="40"/>
      <c r="R88" s="89"/>
      <c r="S88" s="96"/>
      <c r="T88" s="48">
        <v>170</v>
      </c>
      <c r="U88" s="274" t="s">
        <v>93</v>
      </c>
      <c r="V88" s="277"/>
      <c r="W88" s="215"/>
      <c r="X88" s="215">
        <v>3</v>
      </c>
      <c r="Y88" s="53"/>
    </row>
    <row r="89" spans="1:25" ht="27.75" customHeight="1">
      <c r="A89" s="298"/>
      <c r="B89" s="304"/>
      <c r="C89" s="301"/>
      <c r="D89" s="281"/>
      <c r="E89" s="295"/>
      <c r="F89" s="126" t="s">
        <v>68</v>
      </c>
      <c r="G89" s="79"/>
      <c r="H89" s="80"/>
      <c r="I89" s="81"/>
      <c r="J89" s="82"/>
      <c r="K89" s="195"/>
      <c r="L89" s="195"/>
      <c r="M89" s="196"/>
      <c r="N89" s="196"/>
      <c r="O89" s="87"/>
      <c r="P89" s="88"/>
      <c r="Q89" s="88"/>
      <c r="R89" s="91"/>
      <c r="S89" s="43"/>
      <c r="T89" s="114">
        <v>2540</v>
      </c>
      <c r="U89" s="275"/>
      <c r="V89" s="278"/>
      <c r="W89" s="216"/>
      <c r="X89" s="216"/>
      <c r="Y89" s="53"/>
    </row>
    <row r="90" spans="1:25" ht="27.75" customHeight="1">
      <c r="A90" s="299"/>
      <c r="B90" s="305"/>
      <c r="C90" s="302"/>
      <c r="D90" s="282"/>
      <c r="E90" s="296"/>
      <c r="F90" s="12" t="s">
        <v>16</v>
      </c>
      <c r="G90" s="122"/>
      <c r="H90" s="76"/>
      <c r="I90" s="73"/>
      <c r="J90" s="77"/>
      <c r="K90" s="123"/>
      <c r="L90" s="73"/>
      <c r="M90" s="76"/>
      <c r="N90" s="76"/>
      <c r="O90" s="78"/>
      <c r="P90" s="124"/>
      <c r="Q90" s="124"/>
      <c r="R90" s="125"/>
      <c r="S90" s="95"/>
      <c r="T90" s="68">
        <f>SUM(T88,T89)</f>
        <v>2710</v>
      </c>
      <c r="U90" s="276"/>
      <c r="V90" s="279"/>
      <c r="W90" s="217"/>
      <c r="X90" s="217"/>
      <c r="Y90" s="53"/>
    </row>
    <row r="91" spans="1:25" ht="15.75" customHeight="1">
      <c r="A91" s="56" t="s">
        <v>73</v>
      </c>
      <c r="B91" s="84" t="s">
        <v>19</v>
      </c>
      <c r="C91" s="291" t="s">
        <v>20</v>
      </c>
      <c r="D91" s="292"/>
      <c r="E91" s="292"/>
      <c r="F91" s="293"/>
      <c r="G91" s="58">
        <f>SUM(G87,G90)</f>
        <v>1.9</v>
      </c>
      <c r="H91" s="58">
        <f>SUM(H87,H90)</f>
        <v>1.9</v>
      </c>
      <c r="I91" s="58"/>
      <c r="J91" s="58"/>
      <c r="K91" s="58">
        <f>SUM(K87,K90)</f>
        <v>2</v>
      </c>
      <c r="L91" s="58">
        <f>SUM(L87,L90)</f>
        <v>2</v>
      </c>
      <c r="M91" s="59"/>
      <c r="N91" s="59"/>
      <c r="O91" s="58"/>
      <c r="P91" s="62"/>
      <c r="Q91" s="62"/>
      <c r="R91" s="92"/>
      <c r="S91" s="93">
        <f>SUM(S87,S90)</f>
        <v>256</v>
      </c>
      <c r="T91" s="93">
        <f>SUM(T90,T87)</f>
        <v>2710</v>
      </c>
      <c r="U91" s="115"/>
      <c r="V91" s="112"/>
      <c r="W91" s="112"/>
      <c r="X91" s="112"/>
      <c r="Y91" s="22"/>
    </row>
    <row r="92" spans="1:25" ht="15.75" customHeight="1">
      <c r="A92" s="55" t="s">
        <v>73</v>
      </c>
      <c r="B92" s="83" t="s">
        <v>58</v>
      </c>
      <c r="C92" s="290" t="s">
        <v>78</v>
      </c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7"/>
      <c r="Y92" s="22"/>
    </row>
    <row r="93" spans="1:25" ht="27.75" customHeight="1">
      <c r="A93" s="249" t="s">
        <v>73</v>
      </c>
      <c r="B93" s="255" t="s">
        <v>58</v>
      </c>
      <c r="C93" s="235" t="s">
        <v>19</v>
      </c>
      <c r="D93" s="284" t="s">
        <v>79</v>
      </c>
      <c r="E93" s="222"/>
      <c r="F93" s="63" t="s">
        <v>66</v>
      </c>
      <c r="G93" s="97"/>
      <c r="H93" s="98"/>
      <c r="I93" s="99"/>
      <c r="J93" s="34"/>
      <c r="K93" s="106">
        <v>18</v>
      </c>
      <c r="L93" s="106">
        <v>18</v>
      </c>
      <c r="M93" s="104"/>
      <c r="N93" s="100"/>
      <c r="O93" s="86"/>
      <c r="P93" s="40"/>
      <c r="Q93" s="40"/>
      <c r="R93" s="40"/>
      <c r="S93" s="64"/>
      <c r="T93" s="65"/>
      <c r="U93" s="252" t="s">
        <v>94</v>
      </c>
      <c r="V93" s="218">
        <v>10</v>
      </c>
      <c r="W93" s="218"/>
      <c r="X93" s="218"/>
      <c r="Y93" s="22"/>
    </row>
    <row r="94" spans="1:25" ht="27.75" customHeight="1">
      <c r="A94" s="254"/>
      <c r="B94" s="256"/>
      <c r="C94" s="236"/>
      <c r="D94" s="266"/>
      <c r="E94" s="233"/>
      <c r="F94" s="12" t="s">
        <v>16</v>
      </c>
      <c r="G94" s="69"/>
      <c r="H94" s="72"/>
      <c r="I94" s="73"/>
      <c r="J94" s="71"/>
      <c r="K94" s="73">
        <f>SUM(K93)</f>
        <v>18</v>
      </c>
      <c r="L94" s="68">
        <f>SUM(L93)</f>
        <v>18</v>
      </c>
      <c r="M94" s="105"/>
      <c r="N94" s="67"/>
      <c r="O94" s="66"/>
      <c r="P94" s="13"/>
      <c r="Q94" s="13"/>
      <c r="R94" s="13"/>
      <c r="S94" s="101"/>
      <c r="T94" s="13"/>
      <c r="U94" s="253"/>
      <c r="V94" s="219"/>
      <c r="W94" s="219"/>
      <c r="X94" s="219"/>
      <c r="Y94" s="22"/>
    </row>
    <row r="95" spans="1:25" ht="48">
      <c r="A95" s="249" t="s">
        <v>73</v>
      </c>
      <c r="B95" s="255" t="s">
        <v>58</v>
      </c>
      <c r="C95" s="234" t="s">
        <v>58</v>
      </c>
      <c r="D95" s="265" t="s">
        <v>80</v>
      </c>
      <c r="E95" s="232"/>
      <c r="F95" s="63" t="s">
        <v>66</v>
      </c>
      <c r="G95" s="42"/>
      <c r="H95" s="43"/>
      <c r="I95" s="70"/>
      <c r="J95" s="34"/>
      <c r="K95" s="197"/>
      <c r="L95" s="192"/>
      <c r="M95" s="192"/>
      <c r="N95" s="192"/>
      <c r="O95" s="85"/>
      <c r="P95" s="40"/>
      <c r="Q95" s="40"/>
      <c r="R95" s="102"/>
      <c r="S95" s="34">
        <v>72.7</v>
      </c>
      <c r="T95" s="103"/>
      <c r="U95" s="181" t="s">
        <v>153</v>
      </c>
      <c r="V95" s="182"/>
      <c r="W95" s="183">
        <v>100</v>
      </c>
      <c r="X95" s="182"/>
      <c r="Y95" s="22"/>
    </row>
    <row r="96" spans="1:25" ht="27.75" customHeight="1">
      <c r="A96" s="250"/>
      <c r="B96" s="251"/>
      <c r="C96" s="235"/>
      <c r="D96" s="229"/>
      <c r="E96" s="222"/>
      <c r="F96" s="12" t="s">
        <v>16</v>
      </c>
      <c r="G96" s="198"/>
      <c r="H96" s="72"/>
      <c r="I96" s="73"/>
      <c r="J96" s="71"/>
      <c r="K96" s="69"/>
      <c r="L96" s="68"/>
      <c r="M96" s="67"/>
      <c r="N96" s="67"/>
      <c r="O96" s="66"/>
      <c r="P96" s="13"/>
      <c r="Q96" s="13"/>
      <c r="R96" s="13"/>
      <c r="S96" s="101">
        <f>S95</f>
        <v>72.7</v>
      </c>
      <c r="T96" s="90"/>
      <c r="U96" s="269" t="s">
        <v>105</v>
      </c>
      <c r="V96" s="268">
        <v>1</v>
      </c>
      <c r="W96" s="137"/>
      <c r="X96" s="218"/>
      <c r="Y96" s="22"/>
    </row>
    <row r="97" spans="1:25" ht="27.75" customHeight="1">
      <c r="A97" s="134" t="s">
        <v>73</v>
      </c>
      <c r="B97" s="138" t="s">
        <v>58</v>
      </c>
      <c r="C97" s="230" t="s">
        <v>59</v>
      </c>
      <c r="D97" s="228" t="s">
        <v>104</v>
      </c>
      <c r="E97" s="221"/>
      <c r="F97" s="63" t="s">
        <v>62</v>
      </c>
      <c r="G97" s="165">
        <v>62.4</v>
      </c>
      <c r="H97" s="199">
        <v>62.4</v>
      </c>
      <c r="I97" s="70"/>
      <c r="J97" s="75"/>
      <c r="K97" s="192"/>
      <c r="L97" s="192"/>
      <c r="M97" s="193"/>
      <c r="N97" s="193"/>
      <c r="O97" s="86"/>
      <c r="P97" s="40"/>
      <c r="Q97" s="40"/>
      <c r="R97" s="90"/>
      <c r="S97" s="75"/>
      <c r="T97" s="180"/>
      <c r="U97" s="269"/>
      <c r="V97" s="268"/>
      <c r="W97" s="137"/>
      <c r="X97" s="268"/>
      <c r="Y97" s="22"/>
    </row>
    <row r="98" spans="1:25" ht="27.75" customHeight="1">
      <c r="A98" s="135"/>
      <c r="B98" s="133"/>
      <c r="C98" s="236"/>
      <c r="D98" s="266"/>
      <c r="E98" s="233"/>
      <c r="F98" s="12" t="s">
        <v>16</v>
      </c>
      <c r="G98" s="69">
        <f>SUM(G97)</f>
        <v>62.4</v>
      </c>
      <c r="H98" s="67">
        <f>SUM(H97)</f>
        <v>62.4</v>
      </c>
      <c r="I98" s="73"/>
      <c r="J98" s="71"/>
      <c r="K98" s="69"/>
      <c r="L98" s="68"/>
      <c r="M98" s="67"/>
      <c r="N98" s="67"/>
      <c r="O98" s="66"/>
      <c r="P98" s="13"/>
      <c r="Q98" s="13"/>
      <c r="R98" s="13"/>
      <c r="S98" s="41">
        <f>S97</f>
        <v>0</v>
      </c>
      <c r="T98" s="90"/>
      <c r="U98" s="227"/>
      <c r="V98" s="219"/>
      <c r="W98" s="136"/>
      <c r="X98" s="219"/>
      <c r="Y98" s="22"/>
    </row>
    <row r="99" spans="1:25" ht="15.75" customHeight="1">
      <c r="A99" s="56" t="s">
        <v>73</v>
      </c>
      <c r="B99" s="84" t="s">
        <v>58</v>
      </c>
      <c r="C99" s="287" t="s">
        <v>20</v>
      </c>
      <c r="D99" s="288"/>
      <c r="E99" s="288"/>
      <c r="F99" s="289"/>
      <c r="G99" s="58">
        <f>SUM(G98,G96,G94)</f>
        <v>62.4</v>
      </c>
      <c r="H99" s="58">
        <f>SUM(H98,H96,H94)</f>
        <v>62.4</v>
      </c>
      <c r="I99" s="60"/>
      <c r="J99" s="59"/>
      <c r="K99" s="59">
        <f>SUM(K94,K98)</f>
        <v>18</v>
      </c>
      <c r="L99" s="59">
        <f>SUM(L94,L98)</f>
        <v>18</v>
      </c>
      <c r="M99" s="60"/>
      <c r="N99" s="60"/>
      <c r="O99" s="61"/>
      <c r="P99" s="62"/>
      <c r="Q99" s="62"/>
      <c r="R99" s="58"/>
      <c r="S99" s="58">
        <f>SUM(S94,S96,S98)</f>
        <v>72.7</v>
      </c>
      <c r="T99" s="58"/>
      <c r="U99" s="112"/>
      <c r="V99" s="112"/>
      <c r="W99" s="112"/>
      <c r="X99" s="113"/>
      <c r="Y99" s="22"/>
    </row>
    <row r="100" spans="1:25" ht="15.75" customHeight="1">
      <c r="A100" s="55" t="s">
        <v>73</v>
      </c>
      <c r="B100" s="83" t="s">
        <v>59</v>
      </c>
      <c r="C100" s="290" t="s">
        <v>160</v>
      </c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7"/>
      <c r="Y100" s="22"/>
    </row>
    <row r="101" spans="1:25" ht="27.75" customHeight="1">
      <c r="A101" s="249" t="s">
        <v>73</v>
      </c>
      <c r="B101" s="255" t="s">
        <v>59</v>
      </c>
      <c r="C101" s="235" t="s">
        <v>19</v>
      </c>
      <c r="D101" s="425" t="s">
        <v>164</v>
      </c>
      <c r="E101" s="222"/>
      <c r="F101" s="63" t="s">
        <v>61</v>
      </c>
      <c r="G101" s="97">
        <v>11.1</v>
      </c>
      <c r="H101" s="98">
        <v>11.1</v>
      </c>
      <c r="I101" s="99"/>
      <c r="J101" s="34"/>
      <c r="K101" s="106">
        <v>11.9</v>
      </c>
      <c r="L101" s="106">
        <v>11.9</v>
      </c>
      <c r="M101" s="104"/>
      <c r="N101" s="100"/>
      <c r="O101" s="86"/>
      <c r="P101" s="40"/>
      <c r="Q101" s="40"/>
      <c r="R101" s="40"/>
      <c r="S101" s="64"/>
      <c r="T101" s="65"/>
      <c r="U101" s="252" t="s">
        <v>94</v>
      </c>
      <c r="V101" s="218">
        <v>10</v>
      </c>
      <c r="W101" s="218"/>
      <c r="X101" s="218"/>
      <c r="Y101" s="22"/>
    </row>
    <row r="102" spans="1:25" ht="27.75" customHeight="1">
      <c r="A102" s="254"/>
      <c r="B102" s="256"/>
      <c r="C102" s="236"/>
      <c r="D102" s="354"/>
      <c r="E102" s="233"/>
      <c r="F102" s="12" t="s">
        <v>16</v>
      </c>
      <c r="G102" s="69">
        <f>SUM(G101)</f>
        <v>11.1</v>
      </c>
      <c r="H102" s="67">
        <f aca="true" t="shared" si="5" ref="H102:L103">SUM(H101)</f>
        <v>11.1</v>
      </c>
      <c r="I102" s="69"/>
      <c r="J102" s="200"/>
      <c r="K102" s="72">
        <f t="shared" si="5"/>
        <v>11.9</v>
      </c>
      <c r="L102" s="67">
        <f t="shared" si="5"/>
        <v>11.9</v>
      </c>
      <c r="M102" s="105"/>
      <c r="N102" s="67"/>
      <c r="O102" s="66"/>
      <c r="P102" s="13"/>
      <c r="Q102" s="13"/>
      <c r="R102" s="13"/>
      <c r="S102" s="101"/>
      <c r="T102" s="13"/>
      <c r="U102" s="253"/>
      <c r="V102" s="219"/>
      <c r="W102" s="219"/>
      <c r="X102" s="219"/>
      <c r="Y102" s="22"/>
    </row>
    <row r="103" spans="1:25" ht="15.75" customHeight="1">
      <c r="A103" s="56" t="s">
        <v>73</v>
      </c>
      <c r="B103" s="84" t="s">
        <v>59</v>
      </c>
      <c r="C103" s="287" t="s">
        <v>20</v>
      </c>
      <c r="D103" s="288"/>
      <c r="E103" s="288"/>
      <c r="F103" s="289"/>
      <c r="G103" s="58">
        <f>SUM(G102)</f>
        <v>11.1</v>
      </c>
      <c r="H103" s="58">
        <f t="shared" si="5"/>
        <v>11.1</v>
      </c>
      <c r="I103" s="58"/>
      <c r="J103" s="58"/>
      <c r="K103" s="58">
        <f t="shared" si="5"/>
        <v>11.9</v>
      </c>
      <c r="L103" s="58">
        <f t="shared" si="5"/>
        <v>11.9</v>
      </c>
      <c r="M103" s="60"/>
      <c r="N103" s="60"/>
      <c r="O103" s="61"/>
      <c r="P103" s="62"/>
      <c r="Q103" s="62"/>
      <c r="R103" s="58"/>
      <c r="S103" s="58">
        <f>SUM(S98,S100,S102)</f>
        <v>0</v>
      </c>
      <c r="T103" s="58"/>
      <c r="U103" s="112"/>
      <c r="V103" s="112"/>
      <c r="W103" s="112"/>
      <c r="X103" s="113"/>
      <c r="Y103" s="22"/>
    </row>
    <row r="104" spans="1:25" ht="15.75" customHeight="1">
      <c r="A104" s="32" t="s">
        <v>73</v>
      </c>
      <c r="B104" s="145" t="s">
        <v>73</v>
      </c>
      <c r="C104" s="270" t="s">
        <v>124</v>
      </c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2"/>
      <c r="Y104" s="22"/>
    </row>
    <row r="105" spans="1:25" ht="27.75" customHeight="1">
      <c r="A105" s="249" t="s">
        <v>73</v>
      </c>
      <c r="B105" s="255" t="s">
        <v>73</v>
      </c>
      <c r="C105" s="235" t="s">
        <v>19</v>
      </c>
      <c r="D105" s="284" t="s">
        <v>101</v>
      </c>
      <c r="E105" s="222"/>
      <c r="F105" s="63" t="s">
        <v>62</v>
      </c>
      <c r="G105" s="97"/>
      <c r="H105" s="97"/>
      <c r="I105" s="99"/>
      <c r="J105" s="97"/>
      <c r="K105" s="100">
        <v>78.1</v>
      </c>
      <c r="L105" s="100">
        <v>78.1</v>
      </c>
      <c r="M105" s="100"/>
      <c r="N105" s="100"/>
      <c r="O105" s="86"/>
      <c r="P105" s="40"/>
      <c r="Q105" s="40"/>
      <c r="R105" s="40"/>
      <c r="S105" s="65"/>
      <c r="T105" s="65"/>
      <c r="U105" s="267" t="s">
        <v>102</v>
      </c>
      <c r="V105" s="268">
        <v>1</v>
      </c>
      <c r="W105" s="268"/>
      <c r="X105" s="268"/>
      <c r="Y105" s="22"/>
    </row>
    <row r="106" spans="1:25" ht="27.75" customHeight="1">
      <c r="A106" s="283"/>
      <c r="B106" s="251"/>
      <c r="C106" s="235"/>
      <c r="D106" s="284"/>
      <c r="E106" s="222"/>
      <c r="F106" s="63" t="s">
        <v>68</v>
      </c>
      <c r="G106" s="34"/>
      <c r="H106" s="49"/>
      <c r="I106" s="107"/>
      <c r="J106" s="48"/>
      <c r="K106" s="48">
        <v>443.1</v>
      </c>
      <c r="L106" s="48">
        <v>443.1</v>
      </c>
      <c r="M106" s="49"/>
      <c r="N106" s="49"/>
      <c r="O106" s="86"/>
      <c r="P106" s="40"/>
      <c r="Q106" s="40"/>
      <c r="R106" s="40"/>
      <c r="S106" s="131"/>
      <c r="T106" s="65"/>
      <c r="U106" s="267"/>
      <c r="V106" s="268"/>
      <c r="W106" s="268"/>
      <c r="X106" s="268"/>
      <c r="Y106" s="22"/>
    </row>
    <row r="107" spans="1:25" ht="27.75" customHeight="1">
      <c r="A107" s="254"/>
      <c r="B107" s="256"/>
      <c r="C107" s="236"/>
      <c r="D107" s="266"/>
      <c r="E107" s="233"/>
      <c r="F107" s="12" t="s">
        <v>16</v>
      </c>
      <c r="G107" s="121"/>
      <c r="H107" s="121"/>
      <c r="I107" s="121"/>
      <c r="J107" s="121"/>
      <c r="K107" s="121">
        <f>SUM(K105:K106)</f>
        <v>521.2</v>
      </c>
      <c r="L107" s="121">
        <f>SUM(L105:L106)</f>
        <v>521.2</v>
      </c>
      <c r="M107" s="121"/>
      <c r="N107" s="121"/>
      <c r="O107" s="66"/>
      <c r="P107" s="13"/>
      <c r="Q107" s="13"/>
      <c r="R107" s="13"/>
      <c r="S107" s="13"/>
      <c r="T107" s="13"/>
      <c r="U107" s="253"/>
      <c r="V107" s="219"/>
      <c r="W107" s="219"/>
      <c r="X107" s="219"/>
      <c r="Y107" s="22"/>
    </row>
    <row r="108" spans="1:25" ht="27.75" customHeight="1">
      <c r="A108" s="249" t="s">
        <v>73</v>
      </c>
      <c r="B108" s="255" t="s">
        <v>73</v>
      </c>
      <c r="C108" s="235" t="s">
        <v>58</v>
      </c>
      <c r="D108" s="284" t="s">
        <v>99</v>
      </c>
      <c r="E108" s="222"/>
      <c r="F108" s="63" t="s">
        <v>62</v>
      </c>
      <c r="G108" s="42"/>
      <c r="H108" s="42"/>
      <c r="I108" s="70"/>
      <c r="J108" s="42"/>
      <c r="K108" s="48">
        <v>157</v>
      </c>
      <c r="L108" s="43">
        <v>157</v>
      </c>
      <c r="M108" s="48"/>
      <c r="N108" s="48"/>
      <c r="O108" s="85"/>
      <c r="P108" s="40"/>
      <c r="Q108" s="40"/>
      <c r="R108" s="40"/>
      <c r="S108" s="64"/>
      <c r="T108" s="65"/>
      <c r="U108" s="252" t="s">
        <v>103</v>
      </c>
      <c r="V108" s="218">
        <v>1</v>
      </c>
      <c r="W108" s="218"/>
      <c r="X108" s="218"/>
      <c r="Y108" s="22"/>
    </row>
    <row r="109" spans="1:25" ht="27.75" customHeight="1">
      <c r="A109" s="283"/>
      <c r="B109" s="251"/>
      <c r="C109" s="235"/>
      <c r="D109" s="284"/>
      <c r="E109" s="222"/>
      <c r="F109" s="63" t="s">
        <v>66</v>
      </c>
      <c r="G109" s="120"/>
      <c r="H109" s="49"/>
      <c r="I109" s="107"/>
      <c r="J109" s="48"/>
      <c r="K109" s="34">
        <v>4</v>
      </c>
      <c r="L109" s="43">
        <v>4</v>
      </c>
      <c r="M109" s="49"/>
      <c r="N109" s="49"/>
      <c r="O109" s="86"/>
      <c r="P109" s="40"/>
      <c r="Q109" s="40"/>
      <c r="R109" s="40"/>
      <c r="S109" s="43"/>
      <c r="T109" s="65"/>
      <c r="U109" s="267"/>
      <c r="V109" s="268"/>
      <c r="W109" s="268"/>
      <c r="X109" s="268"/>
      <c r="Y109" s="22"/>
    </row>
    <row r="110" spans="1:25" ht="27.75" customHeight="1">
      <c r="A110" s="254"/>
      <c r="B110" s="256"/>
      <c r="C110" s="236"/>
      <c r="D110" s="266"/>
      <c r="E110" s="233"/>
      <c r="F110" s="12" t="s">
        <v>16</v>
      </c>
      <c r="G110" s="69"/>
      <c r="H110" s="105"/>
      <c r="I110" s="73"/>
      <c r="J110" s="67"/>
      <c r="K110" s="67">
        <f>SUM(K108:K109)</f>
        <v>161</v>
      </c>
      <c r="L110" s="67">
        <f>SUM(L108:L109)</f>
        <v>161</v>
      </c>
      <c r="M110" s="67"/>
      <c r="N110" s="67"/>
      <c r="O110" s="66"/>
      <c r="P110" s="13"/>
      <c r="Q110" s="13"/>
      <c r="R110" s="13"/>
      <c r="S110" s="13"/>
      <c r="T110" s="13"/>
      <c r="U110" s="253"/>
      <c r="V110" s="219"/>
      <c r="W110" s="219"/>
      <c r="X110" s="219"/>
      <c r="Y110" s="22"/>
    </row>
    <row r="111" spans="1:25" ht="15.75" customHeight="1">
      <c r="A111" s="56" t="s">
        <v>73</v>
      </c>
      <c r="B111" s="84" t="s">
        <v>73</v>
      </c>
      <c r="C111" s="287" t="s">
        <v>20</v>
      </c>
      <c r="D111" s="288"/>
      <c r="E111" s="288"/>
      <c r="F111" s="289"/>
      <c r="G111" s="58"/>
      <c r="H111" s="58"/>
      <c r="I111" s="58"/>
      <c r="J111" s="58"/>
      <c r="K111" s="58">
        <f>SUM(K110,K107)</f>
        <v>682.2</v>
      </c>
      <c r="L111" s="58">
        <f>SUM(L110,L107)</f>
        <v>682.2</v>
      </c>
      <c r="M111" s="60"/>
      <c r="N111" s="60"/>
      <c r="O111" s="61"/>
      <c r="P111" s="62"/>
      <c r="Q111" s="62"/>
      <c r="R111" s="58"/>
      <c r="S111" s="58"/>
      <c r="T111" s="58"/>
      <c r="U111" s="112"/>
      <c r="V111" s="112"/>
      <c r="W111" s="112"/>
      <c r="X111" s="113"/>
      <c r="Y111" s="22"/>
    </row>
    <row r="112" spans="1:25" ht="15.75" customHeight="1">
      <c r="A112" s="149" t="s">
        <v>73</v>
      </c>
      <c r="B112" s="242" t="s">
        <v>21</v>
      </c>
      <c r="C112" s="243"/>
      <c r="D112" s="243"/>
      <c r="E112" s="243"/>
      <c r="F112" s="244"/>
      <c r="G112" s="150">
        <f>SUM(G111,G103,G99,G91)</f>
        <v>75.4</v>
      </c>
      <c r="H112" s="150">
        <f>SUM(H111,H103,H99,H91)</f>
        <v>75.4</v>
      </c>
      <c r="I112" s="150"/>
      <c r="J112" s="150"/>
      <c r="K112" s="150">
        <f>SUM(K111,K103,K99,K91)</f>
        <v>714.1</v>
      </c>
      <c r="L112" s="150">
        <f>SUM(L111,L103,L99,L91)</f>
        <v>714.1</v>
      </c>
      <c r="M112" s="150"/>
      <c r="N112" s="150"/>
      <c r="O112" s="150"/>
      <c r="P112" s="150"/>
      <c r="Q112" s="150"/>
      <c r="R112" s="150"/>
      <c r="S112" s="150">
        <f>SUM(S99,S111,S91)</f>
        <v>328.7</v>
      </c>
      <c r="T112" s="150">
        <f>SUM(T111,T99,T91)</f>
        <v>2710</v>
      </c>
      <c r="U112" s="151"/>
      <c r="V112" s="151"/>
      <c r="W112" s="151"/>
      <c r="X112" s="151"/>
      <c r="Y112" s="22"/>
    </row>
    <row r="113" spans="1:25" ht="17.25" customHeight="1">
      <c r="A113" s="152"/>
      <c r="B113" s="153"/>
      <c r="C113" s="350" t="s">
        <v>22</v>
      </c>
      <c r="D113" s="350"/>
      <c r="E113" s="350"/>
      <c r="F113" s="351"/>
      <c r="G113" s="154">
        <f>SUM(G112,G83,G65,G38)</f>
        <v>1279.6999999999998</v>
      </c>
      <c r="H113" s="154">
        <f>SUM(H112,H83,H65,H38)</f>
        <v>1279.6999999999998</v>
      </c>
      <c r="I113" s="154">
        <f>SUM(I112,I83,I65,I38)</f>
        <v>786.2</v>
      </c>
      <c r="J113" s="154"/>
      <c r="K113" s="154">
        <f>SUM(K112,K83,K65,K38)</f>
        <v>1923.1</v>
      </c>
      <c r="L113" s="154">
        <f>SUM(L112,L83,L65,L38)</f>
        <v>1923.1</v>
      </c>
      <c r="M113" s="154">
        <f>SUM(M112,M83,M65,M38)</f>
        <v>785.3</v>
      </c>
      <c r="N113" s="154"/>
      <c r="O113" s="154"/>
      <c r="P113" s="154"/>
      <c r="Q113" s="154"/>
      <c r="R113" s="154"/>
      <c r="S113" s="154">
        <f>SUM(S112,S83,S65,S38)</f>
        <v>1543.1999999999998</v>
      </c>
      <c r="T113" s="154">
        <f>SUM(T112,T83,T65,T38)</f>
        <v>3924.5</v>
      </c>
      <c r="U113" s="155"/>
      <c r="V113" s="155"/>
      <c r="W113" s="156"/>
      <c r="X113" s="157"/>
      <c r="Y113" s="22"/>
    </row>
    <row r="114" spans="1:24" ht="19.5" customHeight="1">
      <c r="A114" s="356"/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19"/>
      <c r="S114" s="20"/>
      <c r="T114" s="21"/>
      <c r="U114" s="22"/>
      <c r="V114" s="22"/>
      <c r="W114" s="22"/>
      <c r="X114" s="22"/>
    </row>
    <row r="115" spans="1:24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  <c r="S115" s="20"/>
      <c r="T115" s="21"/>
      <c r="U115" s="22"/>
      <c r="V115" s="22"/>
      <c r="W115" s="22"/>
      <c r="X115" s="22"/>
    </row>
    <row r="116" spans="1:24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9"/>
      <c r="S116" s="20"/>
      <c r="T116" s="21"/>
      <c r="U116" s="22"/>
      <c r="V116" s="22"/>
      <c r="W116" s="22"/>
      <c r="X116" s="22"/>
    </row>
    <row r="117" spans="1:24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  <c r="S117" s="20"/>
      <c r="T117" s="21"/>
      <c r="U117" s="22"/>
      <c r="V117" s="22"/>
      <c r="W117" s="22"/>
      <c r="X117" s="22"/>
    </row>
    <row r="118" spans="1:24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9"/>
      <c r="S118" s="20"/>
      <c r="T118" s="21"/>
      <c r="U118" s="22"/>
      <c r="V118" s="22"/>
      <c r="W118" s="22"/>
      <c r="X118" s="22"/>
    </row>
    <row r="119" spans="1:24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20"/>
      <c r="T119" s="21"/>
      <c r="U119" s="22"/>
      <c r="V119" s="22"/>
      <c r="W119" s="22"/>
      <c r="X119" s="22"/>
    </row>
    <row r="120" spans="1:24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20"/>
      <c r="T120" s="241" t="s">
        <v>1</v>
      </c>
      <c r="U120" s="241"/>
      <c r="V120" s="241"/>
      <c r="W120" s="241"/>
      <c r="X120" s="241"/>
    </row>
    <row r="121" spans="1:24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73" t="s">
        <v>23</v>
      </c>
      <c r="L121" s="273"/>
      <c r="M121" s="18"/>
      <c r="N121" s="18"/>
      <c r="O121" s="18"/>
      <c r="P121" s="18"/>
      <c r="Q121" s="18"/>
      <c r="R121" s="19"/>
      <c r="S121" s="20"/>
      <c r="T121" s="240" t="s">
        <v>111</v>
      </c>
      <c r="U121" s="240"/>
      <c r="V121" s="240"/>
      <c r="W121" s="240"/>
      <c r="X121" s="240"/>
    </row>
    <row r="122" spans="1:24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9"/>
      <c r="S122" s="20"/>
      <c r="T122" s="240"/>
      <c r="U122" s="240"/>
      <c r="V122" s="240"/>
      <c r="W122" s="240"/>
      <c r="X122" s="240"/>
    </row>
    <row r="123" spans="1:24" ht="19.5" customHeight="1">
      <c r="A123" s="352" t="s">
        <v>24</v>
      </c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19"/>
      <c r="S123" s="20"/>
      <c r="T123" s="349" t="s">
        <v>112</v>
      </c>
      <c r="U123" s="349"/>
      <c r="V123" s="349"/>
      <c r="W123" s="349"/>
      <c r="X123" s="349"/>
    </row>
    <row r="124" spans="1:24" ht="19.5" customHeight="1">
      <c r="A124" s="2"/>
      <c r="B124" s="2"/>
      <c r="C124" s="20"/>
      <c r="D124" s="23"/>
      <c r="E124" s="23"/>
      <c r="F124" s="23"/>
      <c r="G124" s="23"/>
      <c r="H124" s="23"/>
      <c r="I124" s="19"/>
      <c r="J124" s="19"/>
      <c r="K124" s="19"/>
      <c r="L124" s="19"/>
      <c r="M124" s="355" t="s">
        <v>151</v>
      </c>
      <c r="N124" s="355"/>
      <c r="O124" s="355"/>
      <c r="P124" s="355"/>
      <c r="Q124" s="355"/>
      <c r="R124" s="24"/>
      <c r="S124" s="20"/>
      <c r="T124" s="349"/>
      <c r="U124" s="349"/>
      <c r="V124" s="349"/>
      <c r="W124" s="349"/>
      <c r="X124" s="349"/>
    </row>
    <row r="125" spans="1:20" ht="12.75" customHeight="1">
      <c r="A125" s="203" t="s">
        <v>25</v>
      </c>
      <c r="B125" s="204"/>
      <c r="C125" s="204"/>
      <c r="D125" s="204"/>
      <c r="E125" s="204"/>
      <c r="F125" s="204"/>
      <c r="G125" s="204"/>
      <c r="H125" s="204"/>
      <c r="I125" s="205"/>
      <c r="J125" s="370" t="s">
        <v>110</v>
      </c>
      <c r="K125" s="370"/>
      <c r="L125" s="370"/>
      <c r="M125" s="371" t="s">
        <v>117</v>
      </c>
      <c r="N125" s="371"/>
      <c r="O125" s="371"/>
      <c r="P125" s="371" t="s">
        <v>152</v>
      </c>
      <c r="Q125" s="371"/>
      <c r="R125" s="371"/>
      <c r="S125" s="20"/>
      <c r="T125" s="25"/>
    </row>
    <row r="126" spans="1:20" ht="45.75" customHeight="1">
      <c r="A126" s="206"/>
      <c r="B126" s="207"/>
      <c r="C126" s="207"/>
      <c r="D126" s="207"/>
      <c r="E126" s="207"/>
      <c r="F126" s="207"/>
      <c r="G126" s="207"/>
      <c r="H126" s="207"/>
      <c r="I126" s="208"/>
      <c r="J126" s="370"/>
      <c r="K126" s="370"/>
      <c r="L126" s="370"/>
      <c r="M126" s="371"/>
      <c r="N126" s="371"/>
      <c r="O126" s="371"/>
      <c r="P126" s="371"/>
      <c r="Q126" s="371"/>
      <c r="R126" s="371"/>
      <c r="S126" s="20"/>
      <c r="T126" s="25"/>
    </row>
    <row r="127" spans="1:20" ht="12.75" customHeight="1">
      <c r="A127" s="212" t="s">
        <v>26</v>
      </c>
      <c r="B127" s="364" t="s">
        <v>27</v>
      </c>
      <c r="C127" s="365"/>
      <c r="D127" s="365"/>
      <c r="E127" s="365"/>
      <c r="F127" s="365"/>
      <c r="G127" s="365"/>
      <c r="H127" s="365"/>
      <c r="I127" s="366"/>
      <c r="J127" s="372">
        <f>SUM(J129:L136)</f>
        <v>1229.3999999999999</v>
      </c>
      <c r="K127" s="373"/>
      <c r="L127" s="373"/>
      <c r="M127" s="374">
        <f>SUM(M129,M130,M131,M132,M133)</f>
        <v>1391.7999999999997</v>
      </c>
      <c r="N127" s="374"/>
      <c r="O127" s="374"/>
      <c r="P127" s="357"/>
      <c r="Q127" s="357"/>
      <c r="R127" s="357"/>
      <c r="S127" s="20"/>
      <c r="T127" s="25"/>
    </row>
    <row r="128" spans="1:20" ht="12.75" customHeight="1">
      <c r="A128" s="212"/>
      <c r="B128" s="367"/>
      <c r="C128" s="368"/>
      <c r="D128" s="368"/>
      <c r="E128" s="368"/>
      <c r="F128" s="368"/>
      <c r="G128" s="368"/>
      <c r="H128" s="368"/>
      <c r="I128" s="369"/>
      <c r="J128" s="373"/>
      <c r="K128" s="373"/>
      <c r="L128" s="373"/>
      <c r="M128" s="374"/>
      <c r="N128" s="374"/>
      <c r="O128" s="374"/>
      <c r="P128" s="357"/>
      <c r="Q128" s="357"/>
      <c r="R128" s="357"/>
      <c r="S128" s="20"/>
      <c r="T128" s="21"/>
    </row>
    <row r="129" spans="1:20" ht="24" customHeight="1">
      <c r="A129" s="27" t="s">
        <v>28</v>
      </c>
      <c r="B129" s="358" t="s">
        <v>29</v>
      </c>
      <c r="C129" s="359"/>
      <c r="D129" s="359"/>
      <c r="E129" s="359"/>
      <c r="F129" s="359"/>
      <c r="G129" s="359"/>
      <c r="H129" s="359"/>
      <c r="I129" s="360"/>
      <c r="J129" s="361">
        <f>G18+G26+G33+G35+G43+G46+G97+G105+G86</f>
        <v>275.59999999999997</v>
      </c>
      <c r="K129" s="362"/>
      <c r="L129" s="362"/>
      <c r="M129" s="363">
        <f>SUM(K18+K26+K33+K46+K97+K105+K108+K43)</f>
        <v>433.7</v>
      </c>
      <c r="N129" s="363"/>
      <c r="O129" s="363"/>
      <c r="P129" s="363"/>
      <c r="Q129" s="363"/>
      <c r="R129" s="363"/>
      <c r="S129" s="20"/>
      <c r="T129" s="21"/>
    </row>
    <row r="130" spans="1:20" ht="39.75" customHeight="1">
      <c r="A130" s="28" t="s">
        <v>30</v>
      </c>
      <c r="B130" s="209" t="s">
        <v>31</v>
      </c>
      <c r="C130" s="210"/>
      <c r="D130" s="210"/>
      <c r="E130" s="210"/>
      <c r="F130" s="210"/>
      <c r="G130" s="210"/>
      <c r="H130" s="210"/>
      <c r="I130" s="211"/>
      <c r="J130" s="361">
        <f>G16+G21+G48+G30+G35+G58+G101</f>
        <v>931.5</v>
      </c>
      <c r="K130" s="362"/>
      <c r="L130" s="362"/>
      <c r="M130" s="377">
        <f>K16+K36+K21+K48+K30+K58+K101+K86</f>
        <v>935.7999999999998</v>
      </c>
      <c r="N130" s="378"/>
      <c r="O130" s="379"/>
      <c r="P130" s="361"/>
      <c r="Q130" s="361"/>
      <c r="R130" s="361"/>
      <c r="S130" s="20"/>
      <c r="T130" s="21"/>
    </row>
    <row r="131" spans="1:20" ht="40.5" customHeight="1">
      <c r="A131" s="28" t="s">
        <v>32</v>
      </c>
      <c r="B131" s="209" t="s">
        <v>33</v>
      </c>
      <c r="C131" s="210"/>
      <c r="D131" s="210"/>
      <c r="E131" s="210"/>
      <c r="F131" s="210"/>
      <c r="G131" s="210"/>
      <c r="H131" s="210"/>
      <c r="I131" s="211"/>
      <c r="J131" s="361"/>
      <c r="K131" s="362"/>
      <c r="L131" s="362"/>
      <c r="M131" s="361"/>
      <c r="N131" s="362"/>
      <c r="O131" s="362"/>
      <c r="P131" s="361"/>
      <c r="Q131" s="362"/>
      <c r="R131" s="362"/>
      <c r="S131" s="20"/>
      <c r="T131" s="21"/>
    </row>
    <row r="132" spans="1:20" ht="39.75" customHeight="1">
      <c r="A132" s="28" t="s">
        <v>34</v>
      </c>
      <c r="B132" s="237" t="s">
        <v>35</v>
      </c>
      <c r="C132" s="238"/>
      <c r="D132" s="238"/>
      <c r="E132" s="238"/>
      <c r="F132" s="238"/>
      <c r="G132" s="238"/>
      <c r="H132" s="238"/>
      <c r="I132" s="239"/>
      <c r="J132" s="362"/>
      <c r="K132" s="362"/>
      <c r="L132" s="362"/>
      <c r="M132" s="361"/>
      <c r="N132" s="361"/>
      <c r="O132" s="361"/>
      <c r="P132" s="361"/>
      <c r="Q132" s="361"/>
      <c r="R132" s="361"/>
      <c r="S132" s="20"/>
      <c r="T132" s="21"/>
    </row>
    <row r="133" spans="1:20" ht="43.5" customHeight="1">
      <c r="A133" s="28" t="s">
        <v>36</v>
      </c>
      <c r="B133" s="209" t="s">
        <v>74</v>
      </c>
      <c r="C133" s="210"/>
      <c r="D133" s="210"/>
      <c r="E133" s="210"/>
      <c r="F133" s="210"/>
      <c r="G133" s="210"/>
      <c r="H133" s="210"/>
      <c r="I133" s="211"/>
      <c r="J133" s="380">
        <f>G19</f>
        <v>22.3</v>
      </c>
      <c r="K133" s="381"/>
      <c r="L133" s="381"/>
      <c r="M133" s="382">
        <f>K19</f>
        <v>22.3</v>
      </c>
      <c r="N133" s="382"/>
      <c r="O133" s="382"/>
      <c r="P133" s="382"/>
      <c r="Q133" s="382"/>
      <c r="R133" s="382"/>
      <c r="S133" s="20"/>
      <c r="T133" s="21"/>
    </row>
    <row r="134" spans="1:20" ht="37.5" customHeight="1">
      <c r="A134" s="28" t="s">
        <v>37</v>
      </c>
      <c r="B134" s="209" t="s">
        <v>38</v>
      </c>
      <c r="C134" s="210"/>
      <c r="D134" s="210"/>
      <c r="E134" s="210"/>
      <c r="F134" s="210"/>
      <c r="G134" s="210"/>
      <c r="H134" s="210"/>
      <c r="I134" s="211"/>
      <c r="J134" s="375"/>
      <c r="K134" s="375"/>
      <c r="L134" s="375"/>
      <c r="M134" s="376"/>
      <c r="N134" s="376"/>
      <c r="O134" s="376"/>
      <c r="P134" s="363"/>
      <c r="Q134" s="363"/>
      <c r="R134" s="363"/>
      <c r="S134" s="20"/>
      <c r="T134" s="21"/>
    </row>
    <row r="135" spans="1:20" ht="33.75" customHeight="1">
      <c r="A135" s="28" t="s">
        <v>39</v>
      </c>
      <c r="B135" s="209" t="s">
        <v>40</v>
      </c>
      <c r="C135" s="210"/>
      <c r="D135" s="210"/>
      <c r="E135" s="210"/>
      <c r="F135" s="210"/>
      <c r="G135" s="210"/>
      <c r="H135" s="210"/>
      <c r="I135" s="211"/>
      <c r="J135" s="375"/>
      <c r="K135" s="375"/>
      <c r="L135" s="375"/>
      <c r="M135" s="376"/>
      <c r="N135" s="376"/>
      <c r="O135" s="376"/>
      <c r="P135" s="363"/>
      <c r="Q135" s="363"/>
      <c r="R135" s="363"/>
      <c r="S135" s="20"/>
      <c r="T135" s="21"/>
    </row>
    <row r="136" spans="1:20" ht="33.75" customHeight="1">
      <c r="A136" s="28" t="s">
        <v>41</v>
      </c>
      <c r="B136" s="209" t="s">
        <v>42</v>
      </c>
      <c r="C136" s="210"/>
      <c r="D136" s="210"/>
      <c r="E136" s="210"/>
      <c r="F136" s="210"/>
      <c r="G136" s="210"/>
      <c r="H136" s="210"/>
      <c r="I136" s="211"/>
      <c r="J136" s="375"/>
      <c r="K136" s="375"/>
      <c r="L136" s="375"/>
      <c r="M136" s="376"/>
      <c r="N136" s="376"/>
      <c r="O136" s="376"/>
      <c r="P136" s="363"/>
      <c r="Q136" s="363"/>
      <c r="R136" s="363"/>
      <c r="S136" s="20"/>
      <c r="T136" s="21"/>
    </row>
    <row r="137" spans="1:20" ht="30.75" customHeight="1">
      <c r="A137" s="26" t="s">
        <v>43</v>
      </c>
      <c r="B137" s="389" t="s">
        <v>44</v>
      </c>
      <c r="C137" s="390"/>
      <c r="D137" s="390"/>
      <c r="E137" s="390"/>
      <c r="F137" s="390"/>
      <c r="G137" s="390"/>
      <c r="H137" s="390"/>
      <c r="I137" s="391"/>
      <c r="J137" s="386">
        <f>SUM(J138,J139,J140,J141,J142)</f>
        <v>50.300000000000004</v>
      </c>
      <c r="K137" s="387"/>
      <c r="L137" s="387"/>
      <c r="M137" s="388">
        <f>SUM(M138,M139,M140,M141,M142)</f>
        <v>531.3000000000001</v>
      </c>
      <c r="N137" s="388"/>
      <c r="O137" s="388"/>
      <c r="P137" s="388"/>
      <c r="Q137" s="388"/>
      <c r="R137" s="388"/>
      <c r="S137" s="20"/>
      <c r="T137" s="21"/>
    </row>
    <row r="138" spans="1:20" ht="21" customHeight="1">
      <c r="A138" s="28" t="s">
        <v>45</v>
      </c>
      <c r="B138" s="383" t="s">
        <v>46</v>
      </c>
      <c r="C138" s="384"/>
      <c r="D138" s="384"/>
      <c r="E138" s="384"/>
      <c r="F138" s="384"/>
      <c r="G138" s="384"/>
      <c r="H138" s="384"/>
      <c r="I138" s="385"/>
      <c r="J138" s="361">
        <f>SUM(G74,G76,G78,G80)</f>
        <v>42.2</v>
      </c>
      <c r="K138" s="362"/>
      <c r="L138" s="362"/>
      <c r="M138" s="363">
        <f>SUM(K76,K78,K80,K106,K74)</f>
        <v>481.20000000000005</v>
      </c>
      <c r="N138" s="363"/>
      <c r="O138" s="363"/>
      <c r="P138" s="363"/>
      <c r="Q138" s="363"/>
      <c r="R138" s="363"/>
      <c r="S138" s="20"/>
      <c r="T138" s="21"/>
    </row>
    <row r="139" spans="1:20" ht="26.25" customHeight="1">
      <c r="A139" s="28" t="s">
        <v>47</v>
      </c>
      <c r="B139" s="392" t="s">
        <v>48</v>
      </c>
      <c r="C139" s="393"/>
      <c r="D139" s="393"/>
      <c r="E139" s="393"/>
      <c r="F139" s="393"/>
      <c r="G139" s="393"/>
      <c r="H139" s="393"/>
      <c r="I139" s="394"/>
      <c r="J139" s="362"/>
      <c r="K139" s="362"/>
      <c r="L139" s="362"/>
      <c r="M139" s="361"/>
      <c r="N139" s="361"/>
      <c r="O139" s="361"/>
      <c r="P139" s="361"/>
      <c r="Q139" s="361"/>
      <c r="R139" s="361"/>
      <c r="S139" s="20"/>
      <c r="T139" s="21"/>
    </row>
    <row r="140" spans="1:20" ht="33.75" customHeight="1">
      <c r="A140" s="28" t="s">
        <v>49</v>
      </c>
      <c r="B140" s="392" t="s">
        <v>50</v>
      </c>
      <c r="C140" s="393"/>
      <c r="D140" s="393"/>
      <c r="E140" s="393"/>
      <c r="F140" s="393"/>
      <c r="G140" s="393"/>
      <c r="H140" s="393"/>
      <c r="I140" s="394"/>
      <c r="J140" s="361">
        <f>SUM(G106,G109)</f>
        <v>0</v>
      </c>
      <c r="K140" s="362"/>
      <c r="L140" s="362"/>
      <c r="M140" s="395"/>
      <c r="N140" s="395"/>
      <c r="O140" s="395"/>
      <c r="P140" s="363"/>
      <c r="Q140" s="363"/>
      <c r="R140" s="363"/>
      <c r="S140" s="20"/>
      <c r="T140" s="21"/>
    </row>
    <row r="141" spans="1:20" ht="33.75" customHeight="1">
      <c r="A141" s="28" t="s">
        <v>51</v>
      </c>
      <c r="B141" s="392" t="s">
        <v>52</v>
      </c>
      <c r="C141" s="393"/>
      <c r="D141" s="393"/>
      <c r="E141" s="393"/>
      <c r="F141" s="393"/>
      <c r="G141" s="393"/>
      <c r="H141" s="393"/>
      <c r="I141" s="394"/>
      <c r="J141" s="362"/>
      <c r="K141" s="362"/>
      <c r="L141" s="362"/>
      <c r="M141" s="396"/>
      <c r="N141" s="396"/>
      <c r="O141" s="396"/>
      <c r="P141" s="361"/>
      <c r="Q141" s="361"/>
      <c r="R141" s="361"/>
      <c r="S141" s="20"/>
      <c r="T141" s="21"/>
    </row>
    <row r="142" spans="1:20" ht="22.5" customHeight="1">
      <c r="A142" s="28" t="s">
        <v>53</v>
      </c>
      <c r="B142" s="383" t="s">
        <v>54</v>
      </c>
      <c r="C142" s="384"/>
      <c r="D142" s="384"/>
      <c r="E142" s="384"/>
      <c r="F142" s="384"/>
      <c r="G142" s="384"/>
      <c r="H142" s="384"/>
      <c r="I142" s="385"/>
      <c r="J142" s="380">
        <f>SUM(G41,G62,G68,G93,G72,G24,G109)</f>
        <v>8.1</v>
      </c>
      <c r="K142" s="381"/>
      <c r="L142" s="381"/>
      <c r="M142" s="398">
        <f>SUM(K41,K72,K24,K93,K109,K62,K68)</f>
        <v>50.1</v>
      </c>
      <c r="N142" s="399"/>
      <c r="O142" s="400"/>
      <c r="P142" s="376"/>
      <c r="Q142" s="376"/>
      <c r="R142" s="376"/>
      <c r="S142" s="20"/>
      <c r="T142" s="21"/>
    </row>
    <row r="143" spans="1:19" ht="39.75" customHeight="1">
      <c r="A143" s="26" t="s">
        <v>55</v>
      </c>
      <c r="B143" s="403" t="s">
        <v>56</v>
      </c>
      <c r="C143" s="404"/>
      <c r="D143" s="404"/>
      <c r="E143" s="404"/>
      <c r="F143" s="404"/>
      <c r="G143" s="404"/>
      <c r="H143" s="404"/>
      <c r="I143" s="405"/>
      <c r="J143" s="374">
        <f>SUM(J137,J127)</f>
        <v>1279.6999999999998</v>
      </c>
      <c r="K143" s="397"/>
      <c r="L143" s="397"/>
      <c r="M143" s="374">
        <f>SUM(M137,M127)</f>
        <v>1923.1</v>
      </c>
      <c r="N143" s="397"/>
      <c r="O143" s="397"/>
      <c r="P143" s="374"/>
      <c r="Q143" s="397"/>
      <c r="R143" s="397"/>
      <c r="S143" s="29"/>
    </row>
  </sheetData>
  <sheetProtection selectLockedCells="1" selectUnlockedCells="1"/>
  <mergeCells count="381">
    <mergeCell ref="C103:F103"/>
    <mergeCell ref="C70:F70"/>
    <mergeCell ref="C100:X100"/>
    <mergeCell ref="A101:A102"/>
    <mergeCell ref="B101:B102"/>
    <mergeCell ref="C101:C102"/>
    <mergeCell ref="D101:D102"/>
    <mergeCell ref="E101:E102"/>
    <mergeCell ref="U101:U102"/>
    <mergeCell ref="V62:V63"/>
    <mergeCell ref="W62:W63"/>
    <mergeCell ref="X62:X63"/>
    <mergeCell ref="C64:F64"/>
    <mergeCell ref="C67:X67"/>
    <mergeCell ref="U62:U63"/>
    <mergeCell ref="B68:B69"/>
    <mergeCell ref="C68:C69"/>
    <mergeCell ref="D68:D69"/>
    <mergeCell ref="E68:E69"/>
    <mergeCell ref="A62:A63"/>
    <mergeCell ref="B62:B63"/>
    <mergeCell ref="C62:C63"/>
    <mergeCell ref="D62:D63"/>
    <mergeCell ref="E62:E63"/>
    <mergeCell ref="U58:U59"/>
    <mergeCell ref="V58:V59"/>
    <mergeCell ref="W58:W59"/>
    <mergeCell ref="X58:X59"/>
    <mergeCell ref="C60:F60"/>
    <mergeCell ref="C61:X61"/>
    <mergeCell ref="W46:W47"/>
    <mergeCell ref="X46:X47"/>
    <mergeCell ref="B46:B47"/>
    <mergeCell ref="B48:B49"/>
    <mergeCell ref="D48:D49"/>
    <mergeCell ref="E48:E49"/>
    <mergeCell ref="U48:U49"/>
    <mergeCell ref="V48:V49"/>
    <mergeCell ref="W48:W49"/>
    <mergeCell ref="X48:X49"/>
    <mergeCell ref="P21:P22"/>
    <mergeCell ref="Q21:Q22"/>
    <mergeCell ref="R21:R22"/>
    <mergeCell ref="T21:T22"/>
    <mergeCell ref="B39:X39"/>
    <mergeCell ref="C33:C34"/>
    <mergeCell ref="B38:F38"/>
    <mergeCell ref="F21:F22"/>
    <mergeCell ref="G21:G22"/>
    <mergeCell ref="S21:S22"/>
    <mergeCell ref="B43:B45"/>
    <mergeCell ref="I43:I44"/>
    <mergeCell ref="D46:D47"/>
    <mergeCell ref="E46:E47"/>
    <mergeCell ref="D43:D45"/>
    <mergeCell ref="E43:E45"/>
    <mergeCell ref="E41:E42"/>
    <mergeCell ref="D30:D32"/>
    <mergeCell ref="H21:H22"/>
    <mergeCell ref="I21:I22"/>
    <mergeCell ref="G43:G44"/>
    <mergeCell ref="H43:H44"/>
    <mergeCell ref="E26:E27"/>
    <mergeCell ref="N21:N22"/>
    <mergeCell ref="J21:J22"/>
    <mergeCell ref="J43:J44"/>
    <mergeCell ref="K43:K44"/>
    <mergeCell ref="K1:L1"/>
    <mergeCell ref="B143:I143"/>
    <mergeCell ref="J143:L143"/>
    <mergeCell ref="M143:O143"/>
    <mergeCell ref="O21:O22"/>
    <mergeCell ref="B141:I141"/>
    <mergeCell ref="J141:L141"/>
    <mergeCell ref="M141:O141"/>
    <mergeCell ref="B139:I139"/>
    <mergeCell ref="K21:K22"/>
    <mergeCell ref="P143:R143"/>
    <mergeCell ref="B142:I142"/>
    <mergeCell ref="J142:L142"/>
    <mergeCell ref="M142:O142"/>
    <mergeCell ref="P142:R142"/>
    <mergeCell ref="P141:R141"/>
    <mergeCell ref="B140:I140"/>
    <mergeCell ref="J140:L140"/>
    <mergeCell ref="M140:O140"/>
    <mergeCell ref="P140:R140"/>
    <mergeCell ref="J139:L139"/>
    <mergeCell ref="M139:O139"/>
    <mergeCell ref="P139:R139"/>
    <mergeCell ref="B138:I138"/>
    <mergeCell ref="J138:L138"/>
    <mergeCell ref="M138:O138"/>
    <mergeCell ref="P138:R138"/>
    <mergeCell ref="J137:L137"/>
    <mergeCell ref="M137:O137"/>
    <mergeCell ref="P137:R137"/>
    <mergeCell ref="B137:I137"/>
    <mergeCell ref="J136:L136"/>
    <mergeCell ref="M136:O136"/>
    <mergeCell ref="P136:R136"/>
    <mergeCell ref="J135:L135"/>
    <mergeCell ref="M135:O135"/>
    <mergeCell ref="P135:R135"/>
    <mergeCell ref="J134:L134"/>
    <mergeCell ref="M134:O134"/>
    <mergeCell ref="P134:R134"/>
    <mergeCell ref="P131:R131"/>
    <mergeCell ref="J130:L130"/>
    <mergeCell ref="M130:O130"/>
    <mergeCell ref="P130:R130"/>
    <mergeCell ref="J133:L133"/>
    <mergeCell ref="M133:O133"/>
    <mergeCell ref="P133:R133"/>
    <mergeCell ref="J132:L132"/>
    <mergeCell ref="M132:O132"/>
    <mergeCell ref="P132:R132"/>
    <mergeCell ref="J131:L131"/>
    <mergeCell ref="M131:O131"/>
    <mergeCell ref="J125:L126"/>
    <mergeCell ref="M125:O126"/>
    <mergeCell ref="J127:L128"/>
    <mergeCell ref="M127:O128"/>
    <mergeCell ref="P125:R126"/>
    <mergeCell ref="P127:R128"/>
    <mergeCell ref="B129:I129"/>
    <mergeCell ref="J129:L129"/>
    <mergeCell ref="M129:O129"/>
    <mergeCell ref="P129:R129"/>
    <mergeCell ref="B127:I128"/>
    <mergeCell ref="M124:Q124"/>
    <mergeCell ref="K121:L121"/>
    <mergeCell ref="A114:Q114"/>
    <mergeCell ref="A52:A53"/>
    <mergeCell ref="A54:A55"/>
    <mergeCell ref="C74:C75"/>
    <mergeCell ref="D74:D75"/>
    <mergeCell ref="D54:D55"/>
    <mergeCell ref="C57:X57"/>
    <mergeCell ref="A58:A59"/>
    <mergeCell ref="E76:E77"/>
    <mergeCell ref="E74:E75"/>
    <mergeCell ref="A50:A51"/>
    <mergeCell ref="A123:Q123"/>
    <mergeCell ref="B58:B59"/>
    <mergeCell ref="C58:C59"/>
    <mergeCell ref="D58:D59"/>
    <mergeCell ref="E58:E59"/>
    <mergeCell ref="E54:E55"/>
    <mergeCell ref="A68:A69"/>
    <mergeCell ref="B52:B53"/>
    <mergeCell ref="U52:U53"/>
    <mergeCell ref="T123:X124"/>
    <mergeCell ref="A74:A75"/>
    <mergeCell ref="B74:B75"/>
    <mergeCell ref="C113:F113"/>
    <mergeCell ref="A78:A79"/>
    <mergeCell ref="B78:B79"/>
    <mergeCell ref="C76:C77"/>
    <mergeCell ref="D78:D79"/>
    <mergeCell ref="W18:W20"/>
    <mergeCell ref="X18:X20"/>
    <mergeCell ref="D41:D42"/>
    <mergeCell ref="E52:E53"/>
    <mergeCell ref="D52:D53"/>
    <mergeCell ref="M21:M22"/>
    <mergeCell ref="L21:L22"/>
    <mergeCell ref="D21:D23"/>
    <mergeCell ref="E21:E23"/>
    <mergeCell ref="F43:F44"/>
    <mergeCell ref="A16:A17"/>
    <mergeCell ref="B16:B17"/>
    <mergeCell ref="C18:C20"/>
    <mergeCell ref="A18:A20"/>
    <mergeCell ref="A21:A23"/>
    <mergeCell ref="B21:B23"/>
    <mergeCell ref="C21:C23"/>
    <mergeCell ref="B18:B20"/>
    <mergeCell ref="C15:X15"/>
    <mergeCell ref="O9:R9"/>
    <mergeCell ref="L10:M10"/>
    <mergeCell ref="N10:N11"/>
    <mergeCell ref="O10:O11"/>
    <mergeCell ref="P10:Q10"/>
    <mergeCell ref="R10:R11"/>
    <mergeCell ref="T9:T11"/>
    <mergeCell ref="U9:X9"/>
    <mergeCell ref="U10:U11"/>
    <mergeCell ref="V10:X10"/>
    <mergeCell ref="A9:A11"/>
    <mergeCell ref="B9:B11"/>
    <mergeCell ref="D26:D27"/>
    <mergeCell ref="U18:U20"/>
    <mergeCell ref="E24:E25"/>
    <mergeCell ref="G10:G11"/>
    <mergeCell ref="K9:N9"/>
    <mergeCell ref="D18:D20"/>
    <mergeCell ref="E18:E20"/>
    <mergeCell ref="A12:X12"/>
    <mergeCell ref="A13:X13"/>
    <mergeCell ref="S9:S11"/>
    <mergeCell ref="T1:X1"/>
    <mergeCell ref="T2:X2"/>
    <mergeCell ref="A5:X5"/>
    <mergeCell ref="C9:C11"/>
    <mergeCell ref="D9:D11"/>
    <mergeCell ref="E9:E11"/>
    <mergeCell ref="H10:I10"/>
    <mergeCell ref="J10:J11"/>
    <mergeCell ref="K10:K11"/>
    <mergeCell ref="T3:X4"/>
    <mergeCell ref="A33:A34"/>
    <mergeCell ref="B33:B34"/>
    <mergeCell ref="A30:A32"/>
    <mergeCell ref="D24:D25"/>
    <mergeCell ref="A7:X7"/>
    <mergeCell ref="V18:V20"/>
    <mergeCell ref="C26:C27"/>
    <mergeCell ref="B30:B32"/>
    <mergeCell ref="A72:A73"/>
    <mergeCell ref="B72:B73"/>
    <mergeCell ref="B66:X66"/>
    <mergeCell ref="B50:B51"/>
    <mergeCell ref="D50:D51"/>
    <mergeCell ref="C35:C36"/>
    <mergeCell ref="B54:B55"/>
    <mergeCell ref="C40:X40"/>
    <mergeCell ref="E50:E51"/>
    <mergeCell ref="A76:A77"/>
    <mergeCell ref="D35:D36"/>
    <mergeCell ref="C80:C81"/>
    <mergeCell ref="B83:F83"/>
    <mergeCell ref="B76:B77"/>
    <mergeCell ref="C56:F56"/>
    <mergeCell ref="B65:F65"/>
    <mergeCell ref="E35:E36"/>
    <mergeCell ref="E72:E73"/>
    <mergeCell ref="B35:B36"/>
    <mergeCell ref="U46:U47"/>
    <mergeCell ref="V46:V47"/>
    <mergeCell ref="S43:S44"/>
    <mergeCell ref="C29:X29"/>
    <mergeCell ref="C28:F28"/>
    <mergeCell ref="X35:X36"/>
    <mergeCell ref="L43:L44"/>
    <mergeCell ref="C37:F37"/>
    <mergeCell ref="P43:P44"/>
    <mergeCell ref="Q43:Q44"/>
    <mergeCell ref="R43:R44"/>
    <mergeCell ref="C41:C42"/>
    <mergeCell ref="M43:M44"/>
    <mergeCell ref="N43:N44"/>
    <mergeCell ref="O43:O44"/>
    <mergeCell ref="E97:E98"/>
    <mergeCell ref="D95:D96"/>
    <mergeCell ref="E95:E96"/>
    <mergeCell ref="D97:D98"/>
    <mergeCell ref="D76:D77"/>
    <mergeCell ref="D86:D87"/>
    <mergeCell ref="E78:E79"/>
    <mergeCell ref="C82:F82"/>
    <mergeCell ref="A80:A81"/>
    <mergeCell ref="B80:B81"/>
    <mergeCell ref="D80:D81"/>
    <mergeCell ref="C78:C79"/>
    <mergeCell ref="A105:A107"/>
    <mergeCell ref="B105:B107"/>
    <mergeCell ref="E88:E90"/>
    <mergeCell ref="B95:B96"/>
    <mergeCell ref="A95:A96"/>
    <mergeCell ref="A88:A90"/>
    <mergeCell ref="C88:C90"/>
    <mergeCell ref="C97:C98"/>
    <mergeCell ref="B88:B90"/>
    <mergeCell ref="D93:D94"/>
    <mergeCell ref="C111:F111"/>
    <mergeCell ref="E105:E107"/>
    <mergeCell ref="C92:X92"/>
    <mergeCell ref="C91:F91"/>
    <mergeCell ref="C105:C107"/>
    <mergeCell ref="D105:D107"/>
    <mergeCell ref="C99:F99"/>
    <mergeCell ref="E108:E110"/>
    <mergeCell ref="X105:X107"/>
    <mergeCell ref="X93:X94"/>
    <mergeCell ref="A108:A110"/>
    <mergeCell ref="B108:B110"/>
    <mergeCell ref="C108:C110"/>
    <mergeCell ref="D108:D110"/>
    <mergeCell ref="D33:D34"/>
    <mergeCell ref="A93:A94"/>
    <mergeCell ref="B93:B94"/>
    <mergeCell ref="C93:C94"/>
    <mergeCell ref="B86:B87"/>
    <mergeCell ref="C86:C87"/>
    <mergeCell ref="C95:C96"/>
    <mergeCell ref="A6:X6"/>
    <mergeCell ref="U88:U90"/>
    <mergeCell ref="V88:V90"/>
    <mergeCell ref="E93:E94"/>
    <mergeCell ref="D88:D90"/>
    <mergeCell ref="V41:V42"/>
    <mergeCell ref="W86:W87"/>
    <mergeCell ref="A86:A87"/>
    <mergeCell ref="E86:E87"/>
    <mergeCell ref="X108:X110"/>
    <mergeCell ref="U105:U107"/>
    <mergeCell ref="V105:V107"/>
    <mergeCell ref="W105:W107"/>
    <mergeCell ref="U93:U94"/>
    <mergeCell ref="V93:V94"/>
    <mergeCell ref="V101:V102"/>
    <mergeCell ref="W101:W102"/>
    <mergeCell ref="X96:X98"/>
    <mergeCell ref="X101:X102"/>
    <mergeCell ref="T43:T44"/>
    <mergeCell ref="E80:E81"/>
    <mergeCell ref="C72:C73"/>
    <mergeCell ref="D72:D73"/>
    <mergeCell ref="U108:U110"/>
    <mergeCell ref="V108:V110"/>
    <mergeCell ref="U96:U98"/>
    <mergeCell ref="V96:V98"/>
    <mergeCell ref="C104:X104"/>
    <mergeCell ref="W108:W110"/>
    <mergeCell ref="X52:X53"/>
    <mergeCell ref="U50:U51"/>
    <mergeCell ref="V50:V51"/>
    <mergeCell ref="X86:X87"/>
    <mergeCell ref="W41:W42"/>
    <mergeCell ref="X41:X42"/>
    <mergeCell ref="V52:V53"/>
    <mergeCell ref="W52:W53"/>
    <mergeCell ref="W50:W51"/>
    <mergeCell ref="C71:X71"/>
    <mergeCell ref="A35:A36"/>
    <mergeCell ref="V35:V36"/>
    <mergeCell ref="W35:W36"/>
    <mergeCell ref="C24:C25"/>
    <mergeCell ref="A24:A25"/>
    <mergeCell ref="B24:B25"/>
    <mergeCell ref="A26:A27"/>
    <mergeCell ref="B26:B27"/>
    <mergeCell ref="U35:U36"/>
    <mergeCell ref="V33:V34"/>
    <mergeCell ref="T120:X120"/>
    <mergeCell ref="B112:F112"/>
    <mergeCell ref="C85:X85"/>
    <mergeCell ref="B84:X84"/>
    <mergeCell ref="A41:A42"/>
    <mergeCell ref="B41:B42"/>
    <mergeCell ref="U41:U42"/>
    <mergeCell ref="U86:U87"/>
    <mergeCell ref="V86:V87"/>
    <mergeCell ref="X50:X51"/>
    <mergeCell ref="B136:I136"/>
    <mergeCell ref="B135:I135"/>
    <mergeCell ref="B134:I134"/>
    <mergeCell ref="B133:I133"/>
    <mergeCell ref="B132:I132"/>
    <mergeCell ref="B130:I130"/>
    <mergeCell ref="W8:X8"/>
    <mergeCell ref="E16:E17"/>
    <mergeCell ref="B14:X14"/>
    <mergeCell ref="F9:F11"/>
    <mergeCell ref="G9:J9"/>
    <mergeCell ref="U33:U34"/>
    <mergeCell ref="D16:D17"/>
    <mergeCell ref="C16:C17"/>
    <mergeCell ref="E30:E32"/>
    <mergeCell ref="C30:C32"/>
    <mergeCell ref="W33:W34"/>
    <mergeCell ref="X33:X34"/>
    <mergeCell ref="A125:I126"/>
    <mergeCell ref="B131:I131"/>
    <mergeCell ref="A127:A128"/>
    <mergeCell ref="E33:E34"/>
    <mergeCell ref="W88:W90"/>
    <mergeCell ref="X88:X90"/>
    <mergeCell ref="W93:W94"/>
    <mergeCell ref="T121:X122"/>
  </mergeCells>
  <printOptions/>
  <pageMargins left="0.5511811023622047" right="0.15748031496062992" top="0.984251968503937" bottom="0" header="0.984251968503937" footer="0"/>
  <pageSetup fitToHeight="0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Šiaulių Didždvario gimnazija</cp:lastModifiedBy>
  <cp:lastPrinted>2016-01-06T11:43:36Z</cp:lastPrinted>
  <dcterms:created xsi:type="dcterms:W3CDTF">2012-11-23T11:21:33Z</dcterms:created>
  <dcterms:modified xsi:type="dcterms:W3CDTF">2016-01-08T07:33:47Z</dcterms:modified>
  <cp:category/>
  <cp:version/>
  <cp:contentType/>
  <cp:contentStatus/>
</cp:coreProperties>
</file>